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gata.pandolpho\AppData\Local\Microsoft\Windows\INetCache\Content.Outlook\TUAZRA93\"/>
    </mc:Choice>
  </mc:AlternateContent>
  <bookViews>
    <workbookView xWindow="0" yWindow="99" windowWidth="15191" windowHeight="7934" tabRatio="664"/>
  </bookViews>
  <sheets>
    <sheet name="Preços 2017" sheetId="18" r:id="rId1"/>
    <sheet name="Preços 2017_Descontos matutino" sheetId="20" r:id="rId2"/>
    <sheet name="Cálc. Reaj. 2017 - Mensal. 2016" sheetId="17" state="hidden" r:id="rId3"/>
    <sheet name="ANEXO 2B" sheetId="16" state="hidden" r:id="rId4"/>
    <sheet name="Mensalidades (2)" sheetId="15" state="hidden" r:id="rId5"/>
    <sheet name="Vagas - Geral" sheetId="10" state="hidden" r:id="rId6"/>
  </sheets>
  <definedNames>
    <definedName name="_xlnm.Print_Area" localSheetId="3">'ANEXO 2B'!$B$2:$K$78</definedName>
    <definedName name="_xlnm.Print_Area" localSheetId="2">'Cálc. Reaj. 2017 - Mensal. 2016'!$B$2:$N$86</definedName>
    <definedName name="_xlnm.Print_Area" localSheetId="4">'Mensalidades (2)'!$B$2:$N$86</definedName>
    <definedName name="_xlnm.Print_Area" localSheetId="0">'Preços 2017'!$B$1:$M$88</definedName>
    <definedName name="_xlnm.Print_Area" localSheetId="1">'Preços 2017_Descontos matutino'!$B$2:$J$38</definedName>
    <definedName name="_xlnm.Print_Area" localSheetId="5">'Vagas - Geral'!$B$2:$H$108</definedName>
    <definedName name="_xlnm.Print_Titles" localSheetId="3">'ANEXO 2B'!$2:$5</definedName>
    <definedName name="_xlnm.Print_Titles" localSheetId="2">'Cálc. Reaj. 2017 - Mensal. 2016'!$2:$5</definedName>
    <definedName name="_xlnm.Print_Titles" localSheetId="4">'Mensalidades (2)'!$2:$5</definedName>
    <definedName name="_xlnm.Print_Titles" localSheetId="0">'Preços 2017'!$2:$5</definedName>
    <definedName name="_xlnm.Print_Titles" localSheetId="1">'Preços 2017_Descontos matutino'!$2:$5</definedName>
    <definedName name="_xlnm.Print_Titles" localSheetId="5">'Vagas - Geral'!$2:$5</definedName>
  </definedNames>
  <calcPr calcId="152511"/>
</workbook>
</file>

<file path=xl/calcChain.xml><?xml version="1.0" encoding="utf-8"?>
<calcChain xmlns="http://schemas.openxmlformats.org/spreadsheetml/2006/main">
  <c r="S78" i="18" l="1"/>
  <c r="N76" i="17" l="1"/>
  <c r="AB74" i="17"/>
  <c r="AB50" i="17"/>
  <c r="AB54" i="17"/>
  <c r="AB32" i="17"/>
  <c r="AB29" i="17"/>
  <c r="AB75" i="17" l="1"/>
  <c r="AB20" i="17"/>
  <c r="F76" i="17"/>
  <c r="H76" i="17" s="1"/>
  <c r="AB49" i="17"/>
  <c r="L76" i="17"/>
  <c r="Z74" i="17"/>
  <c r="R74" i="17"/>
  <c r="R75" i="17"/>
  <c r="Z75" i="17"/>
  <c r="R49" i="17"/>
  <c r="Z49" i="17"/>
  <c r="R50" i="17"/>
  <c r="Z50" i="17"/>
  <c r="Z54" i="17"/>
  <c r="R54" i="17"/>
  <c r="AA54" i="17" s="1"/>
  <c r="F20" i="17"/>
  <c r="Z29" i="17"/>
  <c r="R29" i="17"/>
  <c r="N20" i="17"/>
  <c r="Z20" i="17"/>
  <c r="R20" i="17"/>
  <c r="AA49" i="17" l="1"/>
  <c r="AA29" i="17"/>
  <c r="AA50" i="17"/>
  <c r="AA75" i="17"/>
  <c r="AA74" i="17"/>
  <c r="L20" i="17"/>
  <c r="AA20" i="17"/>
  <c r="T74" i="17"/>
  <c r="X74" i="17"/>
  <c r="T75" i="17"/>
  <c r="X75" i="17"/>
  <c r="T49" i="17"/>
  <c r="X49" i="17"/>
  <c r="R32" i="17"/>
  <c r="H20" i="17"/>
  <c r="AD20" i="17" s="1"/>
  <c r="T50" i="17"/>
  <c r="X50" i="17"/>
  <c r="T54" i="17"/>
  <c r="X54" i="17"/>
  <c r="Z32" i="17"/>
  <c r="T29" i="17"/>
  <c r="X29" i="17"/>
  <c r="T20" i="17"/>
  <c r="X20" i="17"/>
  <c r="AA32" i="17" l="1"/>
  <c r="X32" i="17"/>
  <c r="T32" i="17"/>
  <c r="V36" i="17" l="1"/>
  <c r="V35" i="17"/>
  <c r="V34" i="17"/>
  <c r="V25" i="17"/>
  <c r="V23" i="17"/>
  <c r="AB23" i="17" l="1"/>
  <c r="AB35" i="17"/>
  <c r="AB34" i="17"/>
  <c r="AB36" i="17"/>
  <c r="V10" i="17"/>
  <c r="AB10" i="17" s="1"/>
  <c r="V12" i="17"/>
  <c r="AB12" i="17" s="1"/>
  <c r="V16" i="17"/>
  <c r="AB16" i="17" s="1"/>
  <c r="V17" i="17"/>
  <c r="AB17" i="17" s="1"/>
  <c r="V21" i="17"/>
  <c r="AB21" i="17" s="1"/>
  <c r="AB25" i="17"/>
  <c r="V26" i="17"/>
  <c r="AB26" i="17" s="1"/>
  <c r="V30" i="17"/>
  <c r="AB30" i="17" s="1"/>
  <c r="V33" i="17"/>
  <c r="AB33" i="17" s="1"/>
  <c r="V39" i="17"/>
  <c r="AB39" i="17" s="1"/>
  <c r="V41" i="17"/>
  <c r="AB41" i="17" s="1"/>
  <c r="V43" i="17"/>
  <c r="AB43" i="17" s="1"/>
  <c r="V44" i="17"/>
  <c r="AB44" i="17" s="1"/>
  <c r="V45" i="17"/>
  <c r="AB45" i="17" s="1"/>
  <c r="V47" i="17"/>
  <c r="AB47" i="17" s="1"/>
  <c r="V51" i="17"/>
  <c r="AB51" i="17" s="1"/>
  <c r="V53" i="17"/>
  <c r="AB53" i="17" s="1"/>
  <c r="V60" i="17"/>
  <c r="AB60" i="17" s="1"/>
  <c r="V62" i="17"/>
  <c r="AB62" i="17" s="1"/>
  <c r="V63" i="17"/>
  <c r="AB63" i="17" s="1"/>
  <c r="V65" i="17"/>
  <c r="AB65" i="17" s="1"/>
  <c r="V67" i="17"/>
  <c r="AB67" i="17" s="1"/>
  <c r="V68" i="17"/>
  <c r="AB68" i="17" s="1"/>
  <c r="V69" i="17"/>
  <c r="AB69" i="17" s="1"/>
  <c r="V70" i="17"/>
  <c r="AB70" i="17" s="1"/>
  <c r="V73" i="17"/>
  <c r="AB73" i="17" s="1"/>
  <c r="N8" i="17"/>
  <c r="R70" i="17" l="1"/>
  <c r="R44" i="17"/>
  <c r="R25" i="17"/>
  <c r="R69" i="17"/>
  <c r="R51" i="17"/>
  <c r="R33" i="17"/>
  <c r="R21" i="17"/>
  <c r="R68" i="17"/>
  <c r="R62" i="17"/>
  <c r="R41" i="17"/>
  <c r="R30" i="17"/>
  <c r="R17" i="17"/>
  <c r="R73" i="17"/>
  <c r="R67" i="17"/>
  <c r="R60" i="17"/>
  <c r="R39" i="17"/>
  <c r="R26" i="17"/>
  <c r="R16" i="17"/>
  <c r="R65" i="17"/>
  <c r="R53" i="17"/>
  <c r="R35" i="17"/>
  <c r="R12" i="17"/>
  <c r="R63" i="17"/>
  <c r="R45" i="17"/>
  <c r="R43" i="17"/>
  <c r="R10" i="17"/>
  <c r="R47" i="17"/>
  <c r="V76" i="17"/>
  <c r="AB76" i="17" s="1"/>
  <c r="N66" i="17"/>
  <c r="V66" i="17"/>
  <c r="AB66" i="17" s="1"/>
  <c r="N58" i="17"/>
  <c r="V58" i="17"/>
  <c r="AB58" i="17" s="1"/>
  <c r="F61" i="17"/>
  <c r="V61" i="17"/>
  <c r="AB61" i="17" s="1"/>
  <c r="V57" i="17"/>
  <c r="AB57" i="17" s="1"/>
  <c r="F52" i="17"/>
  <c r="V52" i="17"/>
  <c r="AB52" i="17" s="1"/>
  <c r="F46" i="17"/>
  <c r="V46" i="17"/>
  <c r="AB46" i="17" s="1"/>
  <c r="F42" i="17"/>
  <c r="V42" i="17"/>
  <c r="AB42" i="17" s="1"/>
  <c r="F38" i="17"/>
  <c r="V38" i="17"/>
  <c r="AB38" i="17" s="1"/>
  <c r="F34" i="17"/>
  <c r="F28" i="17"/>
  <c r="V28" i="17"/>
  <c r="AB28" i="17" s="1"/>
  <c r="N24" i="17"/>
  <c r="V24" i="17"/>
  <c r="AB24" i="17" s="1"/>
  <c r="F19" i="17"/>
  <c r="V19" i="17"/>
  <c r="AB19" i="17" s="1"/>
  <c r="N15" i="17"/>
  <c r="V15" i="17"/>
  <c r="AB15" i="17" s="1"/>
  <c r="F11" i="17"/>
  <c r="V11" i="17"/>
  <c r="AB11" i="17" s="1"/>
  <c r="N72" i="17"/>
  <c r="V72" i="17"/>
  <c r="AB72" i="17" s="1"/>
  <c r="N64" i="17"/>
  <c r="V64" i="17"/>
  <c r="AB64" i="17" s="1"/>
  <c r="N56" i="17"/>
  <c r="V56" i="17"/>
  <c r="AB56" i="17" s="1"/>
  <c r="N37" i="17"/>
  <c r="V37" i="17"/>
  <c r="AB37" i="17" s="1"/>
  <c r="F27" i="17"/>
  <c r="V27" i="17"/>
  <c r="AB27" i="17" s="1"/>
  <c r="F23" i="17"/>
  <c r="V18" i="17"/>
  <c r="AB18" i="17" s="1"/>
  <c r="F14" i="17"/>
  <c r="V14" i="17"/>
  <c r="AB14" i="17" s="1"/>
  <c r="V71" i="17"/>
  <c r="AB71" i="17" s="1"/>
  <c r="F59" i="17"/>
  <c r="V59" i="17"/>
  <c r="AB59" i="17" s="1"/>
  <c r="V55" i="17"/>
  <c r="AB55" i="17" s="1"/>
  <c r="F48" i="17"/>
  <c r="V48" i="17"/>
  <c r="AB48" i="17" s="1"/>
  <c r="F40" i="17"/>
  <c r="V40" i="17"/>
  <c r="AB40" i="17" s="1"/>
  <c r="F31" i="17"/>
  <c r="V31" i="17"/>
  <c r="AB31" i="17" s="1"/>
  <c r="F22" i="17"/>
  <c r="V22" i="17"/>
  <c r="AB22" i="17" s="1"/>
  <c r="F13" i="17"/>
  <c r="V13" i="17"/>
  <c r="AB13" i="17" s="1"/>
  <c r="F65" i="17"/>
  <c r="F57" i="17"/>
  <c r="N10" i="17"/>
  <c r="F24" i="17"/>
  <c r="N23" i="17"/>
  <c r="Z65" i="17"/>
  <c r="N18" i="17"/>
  <c r="V8" i="17"/>
  <c r="AB8" i="17" s="1"/>
  <c r="F15" i="17"/>
  <c r="N14" i="17"/>
  <c r="F68" i="17"/>
  <c r="F60" i="17"/>
  <c r="F51" i="17"/>
  <c r="F41" i="17"/>
  <c r="N41" i="17"/>
  <c r="N71" i="17"/>
  <c r="N63" i="17"/>
  <c r="N55" i="17"/>
  <c r="N44" i="17"/>
  <c r="N36" i="17"/>
  <c r="N26" i="17"/>
  <c r="N17" i="17"/>
  <c r="V9" i="17"/>
  <c r="AB9" i="17" s="1"/>
  <c r="N9" i="17"/>
  <c r="F67" i="17"/>
  <c r="Z21" i="17"/>
  <c r="F70" i="17"/>
  <c r="F62" i="17"/>
  <c r="F53" i="17"/>
  <c r="N43" i="17"/>
  <c r="F43" i="17"/>
  <c r="N39" i="17"/>
  <c r="F39" i="17"/>
  <c r="N35" i="17"/>
  <c r="F35" i="17"/>
  <c r="N30" i="17"/>
  <c r="F30" i="17"/>
  <c r="N25" i="17"/>
  <c r="F25" i="17"/>
  <c r="N21" i="17"/>
  <c r="F21" i="17"/>
  <c r="N16" i="17"/>
  <c r="F16" i="17"/>
  <c r="N12" i="17"/>
  <c r="F12" i="17"/>
  <c r="N70" i="17"/>
  <c r="N62" i="17"/>
  <c r="N53" i="17"/>
  <c r="N45" i="17"/>
  <c r="N27" i="17"/>
  <c r="F72" i="17"/>
  <c r="F64" i="17"/>
  <c r="F56" i="17"/>
  <c r="F45" i="17"/>
  <c r="F37" i="17"/>
  <c r="F33" i="17"/>
  <c r="N68" i="17"/>
  <c r="N60" i="17"/>
  <c r="N51" i="17"/>
  <c r="N33" i="17"/>
  <c r="N67" i="17"/>
  <c r="N59" i="17"/>
  <c r="N48" i="17"/>
  <c r="N40" i="17"/>
  <c r="N31" i="17"/>
  <c r="N22" i="17"/>
  <c r="N13" i="17"/>
  <c r="F71" i="17"/>
  <c r="F63" i="17"/>
  <c r="F55" i="17"/>
  <c r="F44" i="17"/>
  <c r="F36" i="17"/>
  <c r="F26" i="17"/>
  <c r="F17" i="17"/>
  <c r="F9" i="17"/>
  <c r="F66" i="17"/>
  <c r="F58" i="17"/>
  <c r="N47" i="17"/>
  <c r="F47" i="17"/>
  <c r="N73" i="17"/>
  <c r="N69" i="17"/>
  <c r="F73" i="17"/>
  <c r="F69" i="17"/>
  <c r="N46" i="17"/>
  <c r="N42" i="17"/>
  <c r="N38" i="17"/>
  <c r="N34" i="17"/>
  <c r="N28" i="17"/>
  <c r="N19" i="17"/>
  <c r="N11" i="17"/>
  <c r="F18" i="17"/>
  <c r="F10" i="17"/>
  <c r="N65" i="17"/>
  <c r="N61" i="17"/>
  <c r="N57" i="17"/>
  <c r="N52" i="17"/>
  <c r="Z10" i="17"/>
  <c r="AA10" i="17" l="1"/>
  <c r="AA53" i="17"/>
  <c r="AA39" i="17"/>
  <c r="AA17" i="17"/>
  <c r="AA68" i="17"/>
  <c r="AA69" i="17"/>
  <c r="AA43" i="17"/>
  <c r="AA63" i="17"/>
  <c r="AA65" i="17"/>
  <c r="AA60" i="17"/>
  <c r="AA30" i="17"/>
  <c r="AA21" i="17"/>
  <c r="AA25" i="17"/>
  <c r="AA47" i="17"/>
  <c r="AA12" i="17"/>
  <c r="AA16" i="17"/>
  <c r="AA67" i="17"/>
  <c r="AA41" i="17"/>
  <c r="AA33" i="17"/>
  <c r="AA44" i="17"/>
  <c r="AA45" i="17"/>
  <c r="AA35" i="17"/>
  <c r="AA26" i="17"/>
  <c r="AA73" i="17"/>
  <c r="AA62" i="17"/>
  <c r="AA51" i="17"/>
  <c r="AA70" i="17"/>
  <c r="H27" i="17"/>
  <c r="T47" i="17"/>
  <c r="T63" i="17"/>
  <c r="T35" i="17"/>
  <c r="T65" i="17"/>
  <c r="T26" i="17"/>
  <c r="T60" i="17"/>
  <c r="T73" i="17"/>
  <c r="T30" i="17"/>
  <c r="T62" i="17"/>
  <c r="T21" i="17"/>
  <c r="T51" i="17"/>
  <c r="T25" i="17"/>
  <c r="T70" i="17"/>
  <c r="T45" i="17"/>
  <c r="T10" i="17"/>
  <c r="T12" i="17"/>
  <c r="T53" i="17"/>
  <c r="T16" i="17"/>
  <c r="T39" i="17"/>
  <c r="T67" i="17"/>
  <c r="T17" i="17"/>
  <c r="T41" i="17"/>
  <c r="T68" i="17"/>
  <c r="T33" i="17"/>
  <c r="T69" i="17"/>
  <c r="T44" i="17"/>
  <c r="T43" i="17"/>
  <c r="R8" i="17"/>
  <c r="R13" i="17"/>
  <c r="AA13" i="17" s="1"/>
  <c r="R59" i="17"/>
  <c r="AA59" i="17" s="1"/>
  <c r="R15" i="17"/>
  <c r="AA15" i="17" s="1"/>
  <c r="R34" i="17"/>
  <c r="R9" i="17"/>
  <c r="AA9" i="17" s="1"/>
  <c r="R48" i="17"/>
  <c r="AA48" i="17" s="1"/>
  <c r="R18" i="17"/>
  <c r="AA18" i="17" s="1"/>
  <c r="R58" i="17"/>
  <c r="AA58" i="17" s="1"/>
  <c r="R22" i="17"/>
  <c r="AA22" i="17" s="1"/>
  <c r="R71" i="17"/>
  <c r="AA71" i="17" s="1"/>
  <c r="R23" i="17"/>
  <c r="R11" i="17"/>
  <c r="R19" i="17"/>
  <c r="AA19" i="17" s="1"/>
  <c r="R28" i="17"/>
  <c r="R57" i="17"/>
  <c r="AA57" i="17" s="1"/>
  <c r="L42" i="17"/>
  <c r="H52" i="17"/>
  <c r="H57" i="17"/>
  <c r="L40" i="17"/>
  <c r="L14" i="17"/>
  <c r="H61" i="17"/>
  <c r="L24" i="17"/>
  <c r="L48" i="17"/>
  <c r="L15" i="17"/>
  <c r="H65" i="17"/>
  <c r="L13" i="17"/>
  <c r="L31" i="17"/>
  <c r="L59" i="17"/>
  <c r="L27" i="17"/>
  <c r="L34" i="17"/>
  <c r="H59" i="17"/>
  <c r="H22" i="17"/>
  <c r="L23" i="17"/>
  <c r="L11" i="17"/>
  <c r="L19" i="17"/>
  <c r="L28" i="17"/>
  <c r="L38" i="17"/>
  <c r="L46" i="17"/>
  <c r="R36" i="17"/>
  <c r="R37" i="17"/>
  <c r="AA37" i="17" s="1"/>
  <c r="R64" i="17"/>
  <c r="AA64" i="17" s="1"/>
  <c r="R38" i="17"/>
  <c r="AA38" i="17" s="1"/>
  <c r="R46" i="17"/>
  <c r="AA46" i="17" s="1"/>
  <c r="R40" i="17"/>
  <c r="AA40" i="17" s="1"/>
  <c r="R55" i="17"/>
  <c r="AA55" i="17" s="1"/>
  <c r="Z14" i="17"/>
  <c r="R14" i="17"/>
  <c r="AA14" i="17" s="1"/>
  <c r="R61" i="17"/>
  <c r="AA61" i="17" s="1"/>
  <c r="R66" i="17"/>
  <c r="AA66" i="17" s="1"/>
  <c r="R31" i="17"/>
  <c r="R27" i="17"/>
  <c r="AA27" i="17" s="1"/>
  <c r="R56" i="17"/>
  <c r="AA56" i="17" s="1"/>
  <c r="R72" i="17"/>
  <c r="AA72" i="17" s="1"/>
  <c r="Z24" i="17"/>
  <c r="R24" i="17"/>
  <c r="AA24" i="17" s="1"/>
  <c r="R42" i="17"/>
  <c r="AA42" i="17" s="1"/>
  <c r="R52" i="17"/>
  <c r="AA52" i="17" s="1"/>
  <c r="R76" i="17"/>
  <c r="AA76" i="17" s="1"/>
  <c r="Z36" i="17"/>
  <c r="Z57" i="17"/>
  <c r="H48" i="17"/>
  <c r="L57" i="17"/>
  <c r="H14" i="17"/>
  <c r="AD14" i="17" s="1"/>
  <c r="AF14" i="17" s="1"/>
  <c r="H34" i="17"/>
  <c r="L61" i="17"/>
  <c r="H40" i="17"/>
  <c r="H46" i="17"/>
  <c r="AD46" i="17" s="1"/>
  <c r="AF46" i="17" s="1"/>
  <c r="L22" i="17"/>
  <c r="X21" i="17"/>
  <c r="H19" i="17"/>
  <c r="L65" i="17"/>
  <c r="H38" i="17"/>
  <c r="Z55" i="17"/>
  <c r="H11" i="17"/>
  <c r="H28" i="17"/>
  <c r="H23" i="17"/>
  <c r="X65" i="17"/>
  <c r="H42" i="17"/>
  <c r="Z18" i="17"/>
  <c r="Z71" i="17"/>
  <c r="H13" i="17"/>
  <c r="H31" i="17"/>
  <c r="L52" i="17"/>
  <c r="Z23" i="17"/>
  <c r="Z34" i="17"/>
  <c r="Z63" i="17"/>
  <c r="Z44" i="17"/>
  <c r="Z13" i="17"/>
  <c r="Z48" i="17"/>
  <c r="Z59" i="17"/>
  <c r="H24" i="17"/>
  <c r="AD24" i="17" s="1"/>
  <c r="AF24" i="17" s="1"/>
  <c r="Z22" i="17"/>
  <c r="H15" i="17"/>
  <c r="AD15" i="17" s="1"/>
  <c r="AF15" i="17" s="1"/>
  <c r="Z9" i="17"/>
  <c r="Z15" i="17"/>
  <c r="Z46" i="17"/>
  <c r="H69" i="17"/>
  <c r="L69" i="17"/>
  <c r="Z37" i="17"/>
  <c r="L56" i="17"/>
  <c r="H56" i="17"/>
  <c r="Z64" i="17"/>
  <c r="Z16" i="17"/>
  <c r="L62" i="17"/>
  <c r="H62" i="17"/>
  <c r="Z42" i="17"/>
  <c r="Z61" i="17"/>
  <c r="Z66" i="17"/>
  <c r="L33" i="17"/>
  <c r="H33" i="17"/>
  <c r="Z56" i="17"/>
  <c r="L72" i="17"/>
  <c r="H72" i="17"/>
  <c r="Z39" i="17"/>
  <c r="L53" i="17"/>
  <c r="H53" i="17"/>
  <c r="L51" i="17"/>
  <c r="H51" i="17"/>
  <c r="Z17" i="17"/>
  <c r="Z26" i="17"/>
  <c r="Z40" i="17"/>
  <c r="Z67" i="17"/>
  <c r="Z28" i="17"/>
  <c r="Z12" i="17"/>
  <c r="Z58" i="17"/>
  <c r="Z41" i="17"/>
  <c r="L36" i="17"/>
  <c r="H36" i="17"/>
  <c r="H71" i="17"/>
  <c r="L71" i="17"/>
  <c r="L45" i="17"/>
  <c r="H45" i="17"/>
  <c r="Z72" i="17"/>
  <c r="L25" i="17"/>
  <c r="H25" i="17"/>
  <c r="L30" i="17"/>
  <c r="H30" i="17"/>
  <c r="L35" i="17"/>
  <c r="H35" i="17"/>
  <c r="H39" i="17"/>
  <c r="L39" i="17"/>
  <c r="L43" i="17"/>
  <c r="H43" i="17"/>
  <c r="L70" i="17"/>
  <c r="H70" i="17"/>
  <c r="Z11" i="17"/>
  <c r="L18" i="17"/>
  <c r="H18" i="17"/>
  <c r="Z51" i="17"/>
  <c r="L47" i="17"/>
  <c r="H47" i="17"/>
  <c r="L58" i="17"/>
  <c r="H58" i="17"/>
  <c r="Z76" i="17"/>
  <c r="L17" i="17"/>
  <c r="H17" i="17"/>
  <c r="H55" i="17"/>
  <c r="L55" i="17"/>
  <c r="Z30" i="17"/>
  <c r="Z43" i="17"/>
  <c r="Z70" i="17"/>
  <c r="H67" i="17"/>
  <c r="L67" i="17"/>
  <c r="Z52" i="17"/>
  <c r="H73" i="17"/>
  <c r="L73" i="17"/>
  <c r="Z60" i="17"/>
  <c r="L26" i="17"/>
  <c r="H26" i="17"/>
  <c r="H63" i="17"/>
  <c r="L63" i="17"/>
  <c r="L12" i="17"/>
  <c r="H12" i="17"/>
  <c r="Z35" i="17"/>
  <c r="Z62" i="17"/>
  <c r="L68" i="17"/>
  <c r="H68" i="17"/>
  <c r="Z33" i="17"/>
  <c r="Z19" i="17"/>
  <c r="L10" i="17"/>
  <c r="H10" i="17"/>
  <c r="Z38" i="17"/>
  <c r="Z68" i="17"/>
  <c r="Z69" i="17"/>
  <c r="Z73" i="17"/>
  <c r="Z47" i="17"/>
  <c r="L66" i="17"/>
  <c r="H66" i="17"/>
  <c r="L9" i="17"/>
  <c r="H9" i="17"/>
  <c r="L44" i="17"/>
  <c r="H44" i="17"/>
  <c r="L37" i="17"/>
  <c r="H37" i="17"/>
  <c r="Z45" i="17"/>
  <c r="L64" i="17"/>
  <c r="H64" i="17"/>
  <c r="L16" i="17"/>
  <c r="H16" i="17"/>
  <c r="H21" i="17"/>
  <c r="L21" i="17"/>
  <c r="Z25" i="17"/>
  <c r="Z53" i="17"/>
  <c r="L41" i="17"/>
  <c r="H41" i="17"/>
  <c r="L60" i="17"/>
  <c r="H60" i="17"/>
  <c r="X14" i="17"/>
  <c r="X33" i="17"/>
  <c r="X10" i="17"/>
  <c r="X44" i="17"/>
  <c r="AA11" i="17" l="1"/>
  <c r="AA31" i="17"/>
  <c r="AA28" i="17"/>
  <c r="AA36" i="17"/>
  <c r="AA23" i="17"/>
  <c r="AA34" i="17"/>
  <c r="AD73" i="17"/>
  <c r="AF73" i="17" s="1"/>
  <c r="AD47" i="17"/>
  <c r="AF47" i="17" s="1"/>
  <c r="AD71" i="17"/>
  <c r="AF71" i="17" s="1"/>
  <c r="AD19" i="17"/>
  <c r="AF19" i="17" s="1"/>
  <c r="AD40" i="17"/>
  <c r="AF40" i="17" s="1"/>
  <c r="AD43" i="17"/>
  <c r="AF43" i="17" s="1"/>
  <c r="AD35" i="17"/>
  <c r="AF35" i="17" s="1"/>
  <c r="AD25" i="17"/>
  <c r="AF25" i="17" s="1"/>
  <c r="AD72" i="17"/>
  <c r="AF72" i="17" s="1"/>
  <c r="AD62" i="17"/>
  <c r="AF62" i="17" s="1"/>
  <c r="AD56" i="17"/>
  <c r="AF56" i="17" s="1"/>
  <c r="AD41" i="17"/>
  <c r="AF41" i="17" s="1"/>
  <c r="AD37" i="17"/>
  <c r="AF37" i="17" s="1"/>
  <c r="AD9" i="17"/>
  <c r="AF9" i="17" s="1"/>
  <c r="AD17" i="17"/>
  <c r="AF17" i="17" s="1"/>
  <c r="AD38" i="17"/>
  <c r="AF38" i="17" s="1"/>
  <c r="AD23" i="17"/>
  <c r="AF23" i="17" s="1"/>
  <c r="AD58" i="17"/>
  <c r="AF58" i="17" s="1"/>
  <c r="AD70" i="17"/>
  <c r="AF70" i="17" s="1"/>
  <c r="AD30" i="17"/>
  <c r="AF30" i="17" s="1"/>
  <c r="AD76" i="17"/>
  <c r="AF76" i="17" s="1"/>
  <c r="AD52" i="17"/>
  <c r="AF52" i="17" s="1"/>
  <c r="AD57" i="17"/>
  <c r="AF57" i="17" s="1"/>
  <c r="AD39" i="17"/>
  <c r="AF39" i="17" s="1"/>
  <c r="AD11" i="17"/>
  <c r="AF11" i="17" s="1"/>
  <c r="AD65" i="17"/>
  <c r="AF65" i="17" s="1"/>
  <c r="AD27" i="17"/>
  <c r="AF27" i="17" s="1"/>
  <c r="AD21" i="17"/>
  <c r="AF21" i="17" s="1"/>
  <c r="AD64" i="17"/>
  <c r="AF64" i="17" s="1"/>
  <c r="AD63" i="17"/>
  <c r="AF63" i="17" s="1"/>
  <c r="AD18" i="17"/>
  <c r="AF18" i="17" s="1"/>
  <c r="AD33" i="17"/>
  <c r="AF33" i="17" s="1"/>
  <c r="AD13" i="17"/>
  <c r="AF13" i="17" s="1"/>
  <c r="AD61" i="17"/>
  <c r="AF61" i="17" s="1"/>
  <c r="AD28" i="17"/>
  <c r="AF28" i="17" s="1"/>
  <c r="AD22" i="17"/>
  <c r="AF22" i="17" s="1"/>
  <c r="AD59" i="17"/>
  <c r="AF59" i="17" s="1"/>
  <c r="AD42" i="17"/>
  <c r="AF42" i="17" s="1"/>
  <c r="AD67" i="17"/>
  <c r="AF67" i="17" s="1"/>
  <c r="AD45" i="17"/>
  <c r="AF45" i="17" s="1"/>
  <c r="AD36" i="17"/>
  <c r="AF36" i="17" s="1"/>
  <c r="AD51" i="17"/>
  <c r="AF51" i="17" s="1"/>
  <c r="AD69" i="17"/>
  <c r="AF69" i="17" s="1"/>
  <c r="AD60" i="17"/>
  <c r="AF60" i="17" s="1"/>
  <c r="AD16" i="17"/>
  <c r="AF16" i="17" s="1"/>
  <c r="AD44" i="17"/>
  <c r="AF44" i="17" s="1"/>
  <c r="AD66" i="17"/>
  <c r="AF66" i="17" s="1"/>
  <c r="AD10" i="17"/>
  <c r="AF10" i="17" s="1"/>
  <c r="AD68" i="17"/>
  <c r="AF68" i="17" s="1"/>
  <c r="AD12" i="17"/>
  <c r="AF12" i="17" s="1"/>
  <c r="AD26" i="17"/>
  <c r="AF26" i="17" s="1"/>
  <c r="AD55" i="17"/>
  <c r="AF55" i="17" s="1"/>
  <c r="AD53" i="17"/>
  <c r="AF53" i="17" s="1"/>
  <c r="AD34" i="17"/>
  <c r="AF34" i="17" s="1"/>
  <c r="AD31" i="17"/>
  <c r="AF31" i="17" s="1"/>
  <c r="AD48" i="17"/>
  <c r="AF48" i="17" s="1"/>
  <c r="T52" i="17"/>
  <c r="T72" i="17"/>
  <c r="T66" i="17"/>
  <c r="T55" i="17"/>
  <c r="T38" i="17"/>
  <c r="T57" i="17"/>
  <c r="T19" i="17"/>
  <c r="T23" i="17"/>
  <c r="T22" i="17"/>
  <c r="T18" i="17"/>
  <c r="T9" i="17"/>
  <c r="T15" i="17"/>
  <c r="T13" i="17"/>
  <c r="X57" i="17"/>
  <c r="X23" i="17"/>
  <c r="X9" i="17"/>
  <c r="T42" i="17"/>
  <c r="T56" i="17"/>
  <c r="T61" i="17"/>
  <c r="T40" i="17"/>
  <c r="T64" i="17"/>
  <c r="X18" i="17"/>
  <c r="X19" i="17"/>
  <c r="T24" i="17"/>
  <c r="T27" i="17"/>
  <c r="T14" i="17"/>
  <c r="T46" i="17"/>
  <c r="T37" i="17"/>
  <c r="T28" i="17"/>
  <c r="T11" i="17"/>
  <c r="T71" i="17"/>
  <c r="T58" i="17"/>
  <c r="T48" i="17"/>
  <c r="T34" i="17"/>
  <c r="T59" i="17"/>
  <c r="T8" i="17"/>
  <c r="X11" i="17"/>
  <c r="T76" i="17"/>
  <c r="T31" i="17"/>
  <c r="T36" i="17"/>
  <c r="X59" i="17"/>
  <c r="X71" i="17"/>
  <c r="X28" i="17"/>
  <c r="X36" i="17"/>
  <c r="X15" i="17"/>
  <c r="X24" i="17"/>
  <c r="X55" i="17"/>
  <c r="X48" i="17"/>
  <c r="X22" i="17"/>
  <c r="X40" i="17"/>
  <c r="X13" i="17"/>
  <c r="X17" i="17"/>
  <c r="X67" i="17"/>
  <c r="X63" i="17"/>
  <c r="X53" i="17"/>
  <c r="X52" i="17"/>
  <c r="X34" i="17"/>
  <c r="X62" i="17"/>
  <c r="X41" i="17"/>
  <c r="X58" i="17"/>
  <c r="X42" i="17"/>
  <c r="X46" i="17"/>
  <c r="X26" i="17"/>
  <c r="X69" i="17"/>
  <c r="X35" i="17"/>
  <c r="X70" i="17"/>
  <c r="X51" i="17"/>
  <c r="X61" i="17"/>
  <c r="X64" i="17"/>
  <c r="X37" i="17"/>
  <c r="X47" i="17"/>
  <c r="X38" i="17"/>
  <c r="X56" i="17"/>
  <c r="X16" i="17"/>
  <c r="X76" i="17"/>
  <c r="X72" i="17"/>
  <c r="X25" i="17"/>
  <c r="X45" i="17"/>
  <c r="X73" i="17"/>
  <c r="X68" i="17"/>
  <c r="X60" i="17"/>
  <c r="X43" i="17"/>
  <c r="X30" i="17"/>
  <c r="X12" i="17"/>
  <c r="X39" i="17"/>
  <c r="X66" i="17"/>
  <c r="Z8" i="17" l="1"/>
  <c r="F8" i="17"/>
  <c r="AA8" i="17" s="1"/>
  <c r="X8" i="17" l="1"/>
  <c r="L8" i="17"/>
  <c r="H8" i="17"/>
  <c r="AD8" i="17" l="1"/>
  <c r="AF8" i="17" s="1"/>
  <c r="L76" i="15" l="1"/>
  <c r="L72" i="15"/>
  <c r="L70" i="15"/>
  <c r="L68" i="15"/>
  <c r="L66" i="15"/>
  <c r="L64" i="15"/>
  <c r="L62" i="15"/>
  <c r="L58" i="15"/>
  <c r="F57" i="15"/>
  <c r="H53" i="15"/>
  <c r="L52" i="15"/>
  <c r="L48" i="15"/>
  <c r="L46" i="15"/>
  <c r="L44" i="15"/>
  <c r="H43" i="15"/>
  <c r="L42" i="15"/>
  <c r="L38" i="15"/>
  <c r="L36" i="15"/>
  <c r="L34" i="15"/>
  <c r="L32" i="15"/>
  <c r="L30" i="15"/>
  <c r="L26" i="15"/>
  <c r="L24" i="15"/>
  <c r="L22" i="15"/>
  <c r="L20" i="15"/>
  <c r="L18" i="15"/>
  <c r="L14" i="15"/>
  <c r="L12" i="15"/>
  <c r="L10" i="15"/>
  <c r="J43" i="15" l="1"/>
  <c r="N43" i="15" s="1"/>
  <c r="L43" i="15"/>
  <c r="J53" i="15"/>
  <c r="N53" i="15" s="1"/>
  <c r="L53" i="15"/>
  <c r="L71" i="15"/>
  <c r="L73" i="15"/>
  <c r="H71" i="15"/>
  <c r="J71" i="15" s="1"/>
  <c r="N71" i="15" s="1"/>
  <c r="H73" i="15"/>
  <c r="J73" i="15" s="1"/>
  <c r="N73" i="15" s="1"/>
  <c r="L57" i="15"/>
  <c r="H57" i="15"/>
  <c r="J57" i="15" s="1"/>
  <c r="N57" i="15" s="1"/>
  <c r="H9" i="15"/>
  <c r="J9" i="15" s="1"/>
  <c r="N9" i="15" s="1"/>
  <c r="L9" i="15"/>
  <c r="H11" i="15"/>
  <c r="J11" i="15" s="1"/>
  <c r="N11" i="15" s="1"/>
  <c r="L11" i="15"/>
  <c r="H13" i="15"/>
  <c r="J13" i="15" s="1"/>
  <c r="N13" i="15" s="1"/>
  <c r="L13" i="15"/>
  <c r="H17" i="15"/>
  <c r="J17" i="15" s="1"/>
  <c r="N17" i="15" s="1"/>
  <c r="L17" i="15"/>
  <c r="H19" i="15"/>
  <c r="J19" i="15" s="1"/>
  <c r="N19" i="15" s="1"/>
  <c r="L19" i="15"/>
  <c r="H21" i="15"/>
  <c r="J21" i="15" s="1"/>
  <c r="N21" i="15" s="1"/>
  <c r="L21" i="15"/>
  <c r="H23" i="15"/>
  <c r="J23" i="15" s="1"/>
  <c r="N23" i="15" s="1"/>
  <c r="L23" i="15"/>
  <c r="H25" i="15"/>
  <c r="J25" i="15" s="1"/>
  <c r="N25" i="15" s="1"/>
  <c r="L25" i="15"/>
  <c r="H29" i="15"/>
  <c r="J29" i="15" s="1"/>
  <c r="N29" i="15" s="1"/>
  <c r="L29" i="15"/>
  <c r="H31" i="15"/>
  <c r="J31" i="15" s="1"/>
  <c r="N31" i="15" s="1"/>
  <c r="L31" i="15"/>
  <c r="H33" i="15"/>
  <c r="J33" i="15" s="1"/>
  <c r="N33" i="15" s="1"/>
  <c r="L33" i="15"/>
  <c r="H35" i="15"/>
  <c r="J35" i="15" s="1"/>
  <c r="N35" i="15" s="1"/>
  <c r="L35" i="15"/>
  <c r="H37" i="15"/>
  <c r="J37" i="15" s="1"/>
  <c r="N37" i="15" s="1"/>
  <c r="L37" i="15"/>
  <c r="H41" i="15"/>
  <c r="J41" i="15" s="1"/>
  <c r="N41" i="15" s="1"/>
  <c r="L41" i="15"/>
  <c r="H45" i="15"/>
  <c r="J45" i="15" s="1"/>
  <c r="N45" i="15" s="1"/>
  <c r="L45" i="15"/>
  <c r="H47" i="15"/>
  <c r="J47" i="15" s="1"/>
  <c r="N47" i="15" s="1"/>
  <c r="L47" i="15"/>
  <c r="H51" i="15"/>
  <c r="J51" i="15" s="1"/>
  <c r="N51" i="15" s="1"/>
  <c r="L51" i="15"/>
  <c r="H55" i="15"/>
  <c r="J55" i="15" s="1"/>
  <c r="N55" i="15" s="1"/>
  <c r="L55" i="15"/>
  <c r="F56" i="15"/>
  <c r="H61" i="15"/>
  <c r="J61" i="15" s="1"/>
  <c r="N61" i="15" s="1"/>
  <c r="L61" i="15"/>
  <c r="H63" i="15"/>
  <c r="J63" i="15" s="1"/>
  <c r="N63" i="15" s="1"/>
  <c r="L63" i="15"/>
  <c r="H65" i="15"/>
  <c r="J65" i="15" s="1"/>
  <c r="N65" i="15" s="1"/>
  <c r="L65" i="15"/>
  <c r="H67" i="15"/>
  <c r="J67" i="15" s="1"/>
  <c r="N67" i="15" s="1"/>
  <c r="L67" i="15"/>
  <c r="H69" i="15"/>
  <c r="J69" i="15" s="1"/>
  <c r="N69" i="15" s="1"/>
  <c r="L69" i="15"/>
  <c r="H10" i="15"/>
  <c r="J10" i="15" s="1"/>
  <c r="N10" i="15" s="1"/>
  <c r="H12" i="15"/>
  <c r="J12" i="15" s="1"/>
  <c r="N12" i="15" s="1"/>
  <c r="H14" i="15"/>
  <c r="J14" i="15" s="1"/>
  <c r="N14" i="15" s="1"/>
  <c r="H18" i="15"/>
  <c r="J18" i="15" s="1"/>
  <c r="N18" i="15" s="1"/>
  <c r="H20" i="15"/>
  <c r="J20" i="15" s="1"/>
  <c r="N20" i="15" s="1"/>
  <c r="H22" i="15"/>
  <c r="J22" i="15" s="1"/>
  <c r="N22" i="15" s="1"/>
  <c r="H24" i="15"/>
  <c r="J24" i="15" s="1"/>
  <c r="N24" i="15" s="1"/>
  <c r="H26" i="15"/>
  <c r="J26" i="15" s="1"/>
  <c r="N26" i="15" s="1"/>
  <c r="H30" i="15"/>
  <c r="J30" i="15" s="1"/>
  <c r="N30" i="15" s="1"/>
  <c r="H32" i="15"/>
  <c r="J32" i="15" s="1"/>
  <c r="N32" i="15" s="1"/>
  <c r="H34" i="15"/>
  <c r="J34" i="15" s="1"/>
  <c r="N34" i="15" s="1"/>
  <c r="H36" i="15"/>
  <c r="J36" i="15" s="1"/>
  <c r="N36" i="15" s="1"/>
  <c r="H38" i="15"/>
  <c r="J38" i="15" s="1"/>
  <c r="N38" i="15" s="1"/>
  <c r="H42" i="15"/>
  <c r="J42" i="15" s="1"/>
  <c r="N42" i="15" s="1"/>
  <c r="H44" i="15"/>
  <c r="J44" i="15" s="1"/>
  <c r="N44" i="15" s="1"/>
  <c r="H46" i="15"/>
  <c r="J46" i="15" s="1"/>
  <c r="N46" i="15" s="1"/>
  <c r="H48" i="15"/>
  <c r="J48" i="15" s="1"/>
  <c r="N48" i="15" s="1"/>
  <c r="H52" i="15"/>
  <c r="J52" i="15" s="1"/>
  <c r="N52" i="15" s="1"/>
  <c r="H54" i="15"/>
  <c r="J54" i="15" s="1"/>
  <c r="N54" i="15" s="1"/>
  <c r="L54" i="15"/>
  <c r="H58" i="15"/>
  <c r="J58" i="15" s="1"/>
  <c r="N58" i="15" s="1"/>
  <c r="H62" i="15"/>
  <c r="J62" i="15" s="1"/>
  <c r="N62" i="15" s="1"/>
  <c r="H64" i="15"/>
  <c r="J64" i="15" s="1"/>
  <c r="N64" i="15" s="1"/>
  <c r="H66" i="15"/>
  <c r="J66" i="15" s="1"/>
  <c r="N66" i="15" s="1"/>
  <c r="H68" i="15"/>
  <c r="J68" i="15" s="1"/>
  <c r="N68" i="15" s="1"/>
  <c r="H70" i="15"/>
  <c r="J70" i="15" s="1"/>
  <c r="N70" i="15" s="1"/>
  <c r="H72" i="15"/>
  <c r="J72" i="15" s="1"/>
  <c r="N72" i="15" s="1"/>
  <c r="H76" i="15"/>
  <c r="J76" i="15" s="1"/>
  <c r="N76" i="15" s="1"/>
  <c r="L56" i="15" l="1"/>
  <c r="H56" i="15"/>
  <c r="J56" i="15" s="1"/>
  <c r="N56" i="15" s="1"/>
  <c r="G9" i="10" l="1"/>
  <c r="G11" i="10"/>
  <c r="G13" i="10"/>
  <c r="G15" i="10"/>
  <c r="G16" i="10"/>
  <c r="G17" i="10"/>
  <c r="G18" i="10"/>
  <c r="G19" i="10"/>
  <c r="G25" i="10"/>
  <c r="G29" i="10"/>
  <c r="G40" i="10"/>
  <c r="G43" i="10"/>
  <c r="G44" i="10"/>
  <c r="G45" i="10"/>
  <c r="G48" i="10"/>
  <c r="G52" i="10"/>
  <c r="G55" i="10"/>
  <c r="G58" i="10"/>
  <c r="G59" i="10"/>
  <c r="G62" i="10"/>
  <c r="G63" i="10"/>
  <c r="G64" i="10"/>
  <c r="G67" i="10"/>
  <c r="G68" i="10"/>
  <c r="G69" i="10"/>
  <c r="G72" i="10"/>
  <c r="G75" i="10"/>
  <c r="G76" i="10"/>
  <c r="G79" i="10"/>
  <c r="G82" i="10"/>
  <c r="G85" i="10"/>
  <c r="G86" i="10"/>
  <c r="G89" i="10"/>
  <c r="G90" i="10"/>
  <c r="G91" i="10"/>
  <c r="G94" i="10"/>
  <c r="Z31" i="17" l="1"/>
  <c r="X31" i="17"/>
  <c r="Z27" i="17"/>
  <c r="X27" i="17" l="1"/>
</calcChain>
</file>

<file path=xl/sharedStrings.xml><?xml version="1.0" encoding="utf-8"?>
<sst xmlns="http://schemas.openxmlformats.org/spreadsheetml/2006/main" count="998" uniqueCount="321">
  <si>
    <t>Código</t>
  </si>
  <si>
    <t>Curso</t>
  </si>
  <si>
    <t xml:space="preserve"> Faculdade de Ciências Biológicas e da Saúde</t>
  </si>
  <si>
    <t xml:space="preserve"> Faculdade de Ciências Exatas e Tecnológicas</t>
  </si>
  <si>
    <t>Faculdade de Comunicação Multimídia</t>
  </si>
  <si>
    <t xml:space="preserve"> Faculdade de Direito</t>
  </si>
  <si>
    <t xml:space="preserve"> Faculdade de Economia e Ciências Contábeis</t>
  </si>
  <si>
    <t xml:space="preserve"> Faculdade de Educação e Letras</t>
  </si>
  <si>
    <t>Faculdade Educação Física e Fisioterapia</t>
  </si>
  <si>
    <t xml:space="preserve"> Faculdade de Medicina Veterinária</t>
  </si>
  <si>
    <t xml:space="preserve"> Faculdade de Odontologia</t>
  </si>
  <si>
    <t>Psicologia - Formação de Psicólogo</t>
  </si>
  <si>
    <t xml:space="preserve"> Faculdade de Publicidade e Turismo</t>
  </si>
  <si>
    <t xml:space="preserve"> Faculdade de Teologia</t>
  </si>
  <si>
    <t>Cursos de Graduação modalidade Presencial</t>
  </si>
  <si>
    <t>Campus</t>
  </si>
  <si>
    <t>Turno</t>
  </si>
  <si>
    <t>Rudge Ramos</t>
  </si>
  <si>
    <t>Manhã/Noite</t>
  </si>
  <si>
    <t>Planalto</t>
  </si>
  <si>
    <t>Noite</t>
  </si>
  <si>
    <t>Manhã</t>
  </si>
  <si>
    <t>Vergueiro</t>
  </si>
  <si>
    <t>Integral</t>
  </si>
  <si>
    <t>Semestres</t>
  </si>
  <si>
    <t>Tarde</t>
  </si>
  <si>
    <t>Manhã/Tarde/Noite</t>
  </si>
  <si>
    <t xml:space="preserve"> Faculdade de Psicologia e Fonoaudiologia</t>
  </si>
  <si>
    <t xml:space="preserve"> Faculdade de Jornalismo e Relações Publicas</t>
  </si>
  <si>
    <t xml:space="preserve"> Faculdade de Filosofia e Ciências da Religião</t>
  </si>
  <si>
    <t xml:space="preserve"> Faculdade de Ciências Administrativas</t>
  </si>
  <si>
    <t>Análise e Desenvolvimento de Sistemas (T)</t>
  </si>
  <si>
    <t>Redes de Computadores (T)</t>
  </si>
  <si>
    <t>Gestão de Turismo (T)</t>
  </si>
  <si>
    <t>Gestão Ambiental (T)</t>
  </si>
  <si>
    <r>
      <t xml:space="preserve">Processos Gerenciais - </t>
    </r>
    <r>
      <rPr>
        <sz val="8"/>
        <rFont val="Arial"/>
        <family val="2"/>
      </rPr>
      <t>Gestão de Pequenas e Médias Empresas</t>
    </r>
    <r>
      <rPr>
        <sz val="10"/>
        <rFont val="Arial"/>
        <family val="2"/>
      </rPr>
      <t xml:space="preserve"> (T)</t>
    </r>
  </si>
  <si>
    <t>Marketing (T)</t>
  </si>
  <si>
    <t>Logística (T)</t>
  </si>
  <si>
    <t>Gestão de Recursos Humanos (T)</t>
  </si>
  <si>
    <t>Gastronomia (T)</t>
  </si>
  <si>
    <t>Administração (B)</t>
  </si>
  <si>
    <t>Administração - LFE em Comércio Exterior (B)</t>
  </si>
  <si>
    <t>Administração - LFE em Gestão Financeira (B)</t>
  </si>
  <si>
    <t>Secretariado Executivo Bilíngue (B)</t>
  </si>
  <si>
    <t>Biomedicina (B)</t>
  </si>
  <si>
    <t>Farmácia (B)</t>
  </si>
  <si>
    <t>Nutrição (B)</t>
  </si>
  <si>
    <t>Engenharia de Computação - Ênfase Eng. de Software (B)</t>
  </si>
  <si>
    <t>Sistemas de Informação (B)</t>
  </si>
  <si>
    <t>Cinema Digital (B)</t>
  </si>
  <si>
    <t>Mídias Digitais (B)</t>
  </si>
  <si>
    <t>Radialismo (B)</t>
  </si>
  <si>
    <t>Direito (B)</t>
  </si>
  <si>
    <t>Ciências Econômicas (B)</t>
  </si>
  <si>
    <t>Ciências Contábeis (B)</t>
  </si>
  <si>
    <t>Letras - Português/Inglês (L)</t>
  </si>
  <si>
    <t>Letras - Tradutor e Intérprete em Inglês (B)</t>
  </si>
  <si>
    <r>
      <t xml:space="preserve">Pedagogia (L) - </t>
    </r>
    <r>
      <rPr>
        <sz val="8"/>
        <rFont val="Arial"/>
        <family val="2"/>
      </rPr>
      <t>Docência na Ed Infantil e nas Séries Iniciais do EF</t>
    </r>
  </si>
  <si>
    <t>Educação Física (L)</t>
  </si>
  <si>
    <t>Educação Física (B)</t>
  </si>
  <si>
    <t>Fisioterapia (B)</t>
  </si>
  <si>
    <t>Filosofia (L)</t>
  </si>
  <si>
    <t>Jornalismo (B)</t>
  </si>
  <si>
    <t>Relações Publicas (B)</t>
  </si>
  <si>
    <t>Medicina Veterinária (B)</t>
  </si>
  <si>
    <t>Odontologia (B)</t>
  </si>
  <si>
    <t>Fonoaudiologia (B)</t>
  </si>
  <si>
    <t>Comunicação Mercadológica (B)</t>
  </si>
  <si>
    <t>Publicidade e Propaganda (B)</t>
  </si>
  <si>
    <t>Teologia (B)</t>
  </si>
  <si>
    <t>Matemática (L)</t>
  </si>
  <si>
    <t>Ciências Biológicas (B/L)</t>
  </si>
  <si>
    <t>Turismo (B)</t>
  </si>
  <si>
    <t>Ciências da Computação (B)</t>
  </si>
  <si>
    <t>Administração - Comercio Exterior (B)</t>
  </si>
  <si>
    <t>Administração - Geral (B)</t>
  </si>
  <si>
    <t>Administração - Financeira (B)</t>
  </si>
  <si>
    <t>(B) Bacharelado  (L) Licenciatura   (T) Tecnólogo  (LFE) Linha de Formação Específica</t>
  </si>
  <si>
    <t>Vagas</t>
  </si>
  <si>
    <t>São Bernardo do Campo, 01 de dezembro de 2008.</t>
  </si>
  <si>
    <t>Prof. Marcio de Moraes</t>
  </si>
  <si>
    <t xml:space="preserve">Diretor Geral </t>
  </si>
  <si>
    <t>Mensalidade a Pagar</t>
  </si>
  <si>
    <t>Semestralidade</t>
  </si>
  <si>
    <t>Semestralidade com Estimulo Adimplência</t>
  </si>
  <si>
    <t>Número de Vagas por Sala/Classe para o 1º Semestre 2008</t>
  </si>
  <si>
    <t>Período</t>
  </si>
  <si>
    <t>1º ao 8º</t>
  </si>
  <si>
    <t>1º ao 4º</t>
  </si>
  <si>
    <t>1º ao 5º</t>
  </si>
  <si>
    <t>1º ao 7º</t>
  </si>
  <si>
    <t>1º ao 6º</t>
  </si>
  <si>
    <t>1º ao 10º</t>
  </si>
  <si>
    <t>033/34101</t>
  </si>
  <si>
    <t>032/34102</t>
  </si>
  <si>
    <t>030/34104</t>
  </si>
  <si>
    <t>040/31103</t>
  </si>
  <si>
    <t>009/31104</t>
  </si>
  <si>
    <t>047/31105</t>
  </si>
  <si>
    <t>806/31131</t>
  </si>
  <si>
    <t>862/31130</t>
  </si>
  <si>
    <t>035/35102</t>
  </si>
  <si>
    <t>802/33401</t>
  </si>
  <si>
    <t>014/33102</t>
  </si>
  <si>
    <t>020/33101</t>
  </si>
  <si>
    <t>846/31501</t>
  </si>
  <si>
    <t>017</t>
  </si>
  <si>
    <t>060</t>
  </si>
  <si>
    <t>010</t>
  </si>
  <si>
    <t>034</t>
  </si>
  <si>
    <t>007</t>
  </si>
  <si>
    <t>844/31301</t>
  </si>
  <si>
    <t>841/31401</t>
  </si>
  <si>
    <t>037/31201</t>
  </si>
  <si>
    <t>013/31202</t>
  </si>
  <si>
    <r>
      <t xml:space="preserve">Engenharia de Computação - </t>
    </r>
    <r>
      <rPr>
        <sz val="8"/>
        <rFont val="Arial"/>
        <family val="2"/>
      </rPr>
      <t>Ênfase Eng. de Software</t>
    </r>
    <r>
      <rPr>
        <sz val="10"/>
        <rFont val="Arial"/>
        <family val="2"/>
      </rPr>
      <t xml:space="preserve"> (B)</t>
    </r>
  </si>
  <si>
    <t>028</t>
  </si>
  <si>
    <t>031/34103</t>
  </si>
  <si>
    <t>Mensalidade</t>
  </si>
  <si>
    <t>*Estimulo Adimplência</t>
  </si>
  <si>
    <t>038/35103</t>
  </si>
  <si>
    <t>Automação Industrial (T)</t>
  </si>
  <si>
    <t>045/31502</t>
  </si>
  <si>
    <t>065/31503</t>
  </si>
  <si>
    <t>027/32101</t>
  </si>
  <si>
    <t>805/32102</t>
  </si>
  <si>
    <t>022/32201</t>
  </si>
  <si>
    <t>021/32202</t>
  </si>
  <si>
    <t>025/32301</t>
  </si>
  <si>
    <t>024/32302</t>
  </si>
  <si>
    <t>801/33301</t>
  </si>
  <si>
    <t>036/34201</t>
  </si>
  <si>
    <t>35131</t>
  </si>
  <si>
    <t>039/31101</t>
  </si>
  <si>
    <t>Faculdade de Exatas e Tecnologia</t>
  </si>
  <si>
    <t>Faculdade de Gestão e Serviços</t>
  </si>
  <si>
    <t>Faculdade de Saúde</t>
  </si>
  <si>
    <t>Faculdade de Teologia</t>
  </si>
  <si>
    <t>Faculdade de Humanidades e Direto</t>
  </si>
  <si>
    <t>Faculdade de Administração e Economia</t>
  </si>
  <si>
    <t>Secretariado Executivo Bilíngüe (B)</t>
  </si>
  <si>
    <t>Faculdade de Comunicação</t>
  </si>
  <si>
    <t>34131</t>
  </si>
  <si>
    <t>Banco de Dados (T)</t>
  </si>
  <si>
    <t>Gestão Comercial (T)</t>
  </si>
  <si>
    <t>Preços vigentes para o 1º Semestre 2011</t>
  </si>
  <si>
    <t>32131</t>
  </si>
  <si>
    <t>Design de Interiores (T)</t>
  </si>
  <si>
    <t>32130</t>
  </si>
  <si>
    <t>Produção Multimídia</t>
  </si>
  <si>
    <t>35104</t>
  </si>
  <si>
    <t>Engenharia Ambiental (B)</t>
  </si>
  <si>
    <t>Tecnologia em Jogos Digitais</t>
  </si>
  <si>
    <t>35133</t>
  </si>
  <si>
    <t>Gestão da Qualidade</t>
  </si>
  <si>
    <t>34133</t>
  </si>
  <si>
    <t>081/33103</t>
  </si>
  <si>
    <t>33104/33104</t>
  </si>
  <si>
    <t>Letras - Língua Estrangeira (L) e (B)</t>
  </si>
  <si>
    <t>33106</t>
  </si>
  <si>
    <t>Letras - Língua Portuguesa (L)</t>
  </si>
  <si>
    <t>São Bernardo do Campo, 18 de Novembro de 2011</t>
  </si>
  <si>
    <t>* Conforme parágrafos 4º e 5º  da clausula 10 do Contrato de Adesão - Prestação de Serviços Educacionais.</t>
  </si>
  <si>
    <t>31106</t>
  </si>
  <si>
    <t>31103</t>
  </si>
  <si>
    <t>35103</t>
  </si>
  <si>
    <t>Pedagogia (L)</t>
  </si>
  <si>
    <t>33104/33105</t>
  </si>
  <si>
    <t>Prof. Dr. Marcio de Moraes</t>
  </si>
  <si>
    <t>Manhã 1 / Noite 1</t>
  </si>
  <si>
    <t>Noite 1</t>
  </si>
  <si>
    <t>007/34202</t>
  </si>
  <si>
    <t>Manhã 1</t>
  </si>
  <si>
    <t>31104</t>
  </si>
  <si>
    <t>Gestão da Qualidade (T)</t>
  </si>
  <si>
    <t>Produção Multimídia (T)</t>
  </si>
  <si>
    <t>Farmácia (B) - 4 anos</t>
  </si>
  <si>
    <t>Gestão de Tecnologia da Informação (T)</t>
  </si>
  <si>
    <t>35134</t>
  </si>
  <si>
    <t>Fisioterapia (Noturno)</t>
  </si>
  <si>
    <t>Estética e Cosmética (T)</t>
  </si>
  <si>
    <t>31133</t>
  </si>
  <si>
    <t>31501</t>
  </si>
  <si>
    <t>Enfermagem (B)</t>
  </si>
  <si>
    <t>Engenharia da Produção (B)</t>
  </si>
  <si>
    <t>Psicologia - Formação de Psicólogo (B)</t>
  </si>
  <si>
    <t>Rádio, TV e Internet (B)</t>
  </si>
  <si>
    <t>31107</t>
  </si>
  <si>
    <t>35105</t>
  </si>
  <si>
    <t>Reitor</t>
  </si>
  <si>
    <t>*Estímulo Adimplência</t>
  </si>
  <si>
    <t>Semestralidade com Estímulo Adimplência</t>
  </si>
  <si>
    <t xml:space="preserve">Matemática (L) </t>
  </si>
  <si>
    <t>33107</t>
  </si>
  <si>
    <t xml:space="preserve">Pedagogia (L) </t>
  </si>
  <si>
    <t>Ciências Biológicas (L) - currículo 3</t>
  </si>
  <si>
    <t>Ciências Biológicas - Ênfase em Biotecnologia (B)</t>
  </si>
  <si>
    <t>Farmácia (B) - 5 anos (currículo 6 e 7)</t>
  </si>
  <si>
    <t>Farmácia (B) - 4 anos (currículo 8)</t>
  </si>
  <si>
    <t>Filosofia (L) - currículo 2</t>
  </si>
  <si>
    <t>Processos Gerenciais - Gestão Peq. Méd. Empresas (T)</t>
  </si>
  <si>
    <t>Engenharia de Computação - Ênfase Eng.de Software (B)</t>
  </si>
  <si>
    <t>São Bernardo do Campo, 16 de Novembro de 2014.</t>
  </si>
  <si>
    <t>Vagas oferecidas para o 1º Semestre 2015</t>
  </si>
  <si>
    <t>Manhã 5</t>
  </si>
  <si>
    <t>Tarde / Noite 1</t>
  </si>
  <si>
    <t>Planatlo</t>
  </si>
  <si>
    <r>
      <t xml:space="preserve">Letras - Língua Estrangeira </t>
    </r>
    <r>
      <rPr>
        <sz val="12"/>
        <color rgb="FFFF0000"/>
        <rFont val="Arial"/>
        <family val="2"/>
      </rPr>
      <t xml:space="preserve">(L) </t>
    </r>
    <r>
      <rPr>
        <sz val="12"/>
        <rFont val="Arial"/>
        <family val="2"/>
      </rPr>
      <t>e (B)</t>
    </r>
  </si>
  <si>
    <t>Manhã 4 / Noite 1</t>
  </si>
  <si>
    <t>No Edital de Vagas consta Engenharia Ambiental e Sanitária</t>
  </si>
  <si>
    <t>No Edital de Vagas consta somente Bacharelado</t>
  </si>
  <si>
    <t>No Edital de Vagas consta somente o nome Processos Gerenciais</t>
  </si>
  <si>
    <t>No Edital de Vagas consta somente o nome Psicologia</t>
  </si>
  <si>
    <t>Preços vigentes para o 1º Semestre 2016</t>
  </si>
  <si>
    <t>Mensalidade com desconto</t>
  </si>
  <si>
    <t>Adimplência</t>
  </si>
  <si>
    <t>Preços vigentes para o 1º Semestre 2017</t>
  </si>
  <si>
    <t>PREÇOS 2017</t>
  </si>
  <si>
    <t>REAJUSTE 2017</t>
  </si>
  <si>
    <t>Preços vigentes para o 1º Semestre 2017 - período matutino</t>
  </si>
  <si>
    <t>aguardando definição de % 2017</t>
  </si>
  <si>
    <t>Prof. Dr. Fabio Botelho Josgrilberg</t>
  </si>
  <si>
    <t>São Bernardo do Campo, 19 de outubro de 2016</t>
  </si>
  <si>
    <t>Fisioterapia (B) - Noturno</t>
  </si>
  <si>
    <t>Ciências Sociais</t>
  </si>
  <si>
    <t>Engenharia Civil</t>
  </si>
  <si>
    <t>Engenharia Eletrônica</t>
  </si>
  <si>
    <t>Gestão Financeira (T)</t>
  </si>
  <si>
    <t>Gestão Produção Industrial (T)</t>
  </si>
  <si>
    <t>Sistemas Embarcados (T)</t>
  </si>
  <si>
    <t>Sistemas Internet (T)</t>
  </si>
  <si>
    <t>novo</t>
  </si>
  <si>
    <t>35106</t>
  </si>
  <si>
    <t>35107</t>
  </si>
  <si>
    <t>35135</t>
  </si>
  <si>
    <t>35136</t>
  </si>
  <si>
    <t>35137</t>
  </si>
  <si>
    <t>710/34140</t>
  </si>
  <si>
    <t>060/34135</t>
  </si>
  <si>
    <t>711/34136</t>
  </si>
  <si>
    <t>708/34137</t>
  </si>
  <si>
    <t>34139</t>
  </si>
  <si>
    <t>Letras - Língua Portuguesa (L) - 4 anos</t>
  </si>
  <si>
    <t>33108</t>
  </si>
  <si>
    <t>Engenharia de Produção (B)</t>
  </si>
  <si>
    <t>Desconto catálogo (20%)*</t>
  </si>
  <si>
    <t>* Desconto de 20% pelo cátalogo de incentivos</t>
  </si>
  <si>
    <t>Processos Gerenciais (T)</t>
  </si>
  <si>
    <r>
      <t>Engenharia de Computação</t>
    </r>
    <r>
      <rPr>
        <sz val="12"/>
        <rFont val="Arial"/>
        <family val="2"/>
      </rPr>
      <t xml:space="preserve"> (B)</t>
    </r>
  </si>
  <si>
    <t>Engenharia Civil (B)</t>
  </si>
  <si>
    <t>Engenharia Eletrônica (B)</t>
  </si>
  <si>
    <t>Ciências Sociais (L)</t>
  </si>
  <si>
    <t>Desconto institucional</t>
  </si>
  <si>
    <t>35101</t>
  </si>
  <si>
    <t>Engenharia de Computação (B)</t>
  </si>
  <si>
    <t>Ciências Biológicas (L)</t>
  </si>
  <si>
    <t>31102</t>
  </si>
  <si>
    <t>025/32301/32303</t>
  </si>
  <si>
    <t>027/32101/32103</t>
  </si>
  <si>
    <t>024/32302/32304</t>
  </si>
  <si>
    <t>032/34102Administração - LFE em Comércio Exterior (B)1121,11111111111112,11111111111110096726,666666666676054</t>
  </si>
  <si>
    <t>031/34103Administração - LFE em Gestão Financeira (B)1121,11111111111112,11111111111110096726,666666666676054</t>
  </si>
  <si>
    <t>033/34101Administração (B)1121,11111111111112,11111111111110096726,666666666676054</t>
  </si>
  <si>
    <t>714Análise e Desenvolvimento de Sistemas (T)873,33333333333387,333333333333378652404716</t>
  </si>
  <si>
    <t>35131Automação Industrial (T)873,33333333333387,333333333333378652404716</t>
  </si>
  <si>
    <t>010Biomedicina (B)2066,66666666667206,66666666666718601240011160</t>
  </si>
  <si>
    <t>039/31101Biomedicina (B)1635,55555555556163,55555555555614729813,333333333338832</t>
  </si>
  <si>
    <t>040/31103Ciências Biológicas (B/L)1021,11111111111102,1111111111119196126,666666666675514</t>
  </si>
  <si>
    <t>31103Ciências Biológicas (L) - currículo 3462,22222222222246,22222222222224162773,333333333332496</t>
  </si>
  <si>
    <t>31106Ciências Biológicas - Ênfase em Biotecnologia (B)1223,33333333333122,333333333333110173406606</t>
  </si>
  <si>
    <t>036/34201Ciências Contábeis (B)998,88888888888999,88888888888898995993,333333333335394</t>
  </si>
  <si>
    <t>007/34202Ciências Econômicas (B)998,88888888888999,88888888888898995993,333333333335394</t>
  </si>
  <si>
    <t>705Cinema Digital (B)2114,44444444444211,444444444444190312686,666666666711418</t>
  </si>
  <si>
    <t>022/32201Comunicação Mercadológica (B)1400140126084007560</t>
  </si>
  <si>
    <t>32131Design de Interiores (T)1364,44444444444136,44444444444412288186,666666666677368</t>
  </si>
  <si>
    <t>802/33401Direito (B)1204,44444444444120,44444444444410847226,666666666676504</t>
  </si>
  <si>
    <t>065/31503Educação Física (B)1014,44444444444101,4444444444449136086,666666666675478</t>
  </si>
  <si>
    <t>045/31502Educação Física (L)1014,44444444444101,4444444444449136086,666666666675478</t>
  </si>
  <si>
    <t>31107Enfermagem (B)1162,22222222222116,22222222222210466973,333333333336276</t>
  </si>
  <si>
    <t>35104Engenharia Ambiental (B)1394,44444444444139,44444444444412558366,666666666677530</t>
  </si>
  <si>
    <t>035/35102Engenharia de Computação - Ênfase Eng.de Software (B)1552,22222222222155,22222222222213979313,333333333338382</t>
  </si>
  <si>
    <t>35105Engenharia da Produção (B)1506,66666666667150,666666666667135690408136</t>
  </si>
  <si>
    <t>31133Estética e Cosmética (T)845,55555555555684,55555555555567615073,333333333334566</t>
  </si>
  <si>
    <t>009/31104Farmácia (B) - 4 anos1520152136891208208</t>
  </si>
  <si>
    <t>31104Farmácia (B) - 5 anos (currículo 6 e 7)1317,77777777778131,77777777777811867906,666666666677116</t>
  </si>
  <si>
    <t>31104Farmácia (B) - 4 anos (currículo 8)1144,44444444444114,44444444444410306866,666666666676180</t>
  </si>
  <si>
    <t>017Filosofia (L)535,55555555555653,55555555555564823213,333333333332892</t>
  </si>
  <si>
    <t>33201Filosofia (L)568,88888888888956,88888888888895123413,333333333333072</t>
  </si>
  <si>
    <t>33201Filosofia (L) - currículo 2462,22222222222246,22222222222224162773,333333333332496</t>
  </si>
  <si>
    <t>846/31501Fisioterapia (B)1613,33333333333161,333333333333145296808712</t>
  </si>
  <si>
    <t>31501Fisioterapia (Noturno)1311,11111111111131,11111111111111807866,666666666677080</t>
  </si>
  <si>
    <t>037/31201Fonoaudiologia (B)1071,11111111111107,1111111111119646426,666666666675784</t>
  </si>
  <si>
    <t>806/31131Gastronomia (T)1303,33333333333130,333333333333117378207038</t>
  </si>
  <si>
    <t>34131Gestão Comercial (T)727,77777777777872,77777777777786554366,666666666673930</t>
  </si>
  <si>
    <t>34133Gestão da Qualidade (T)727,77777777777872,77777777777786554366,666666666673930</t>
  </si>
  <si>
    <t>060Gestão de Recursos Humanos (T)796,66666666666779,666666666666771747804302</t>
  </si>
  <si>
    <t>35134Gestão de Tecnologia da Informação (T)837,77777777777883,77777777777787545026,666666666674524</t>
  </si>
  <si>
    <t>32230Gestão de Turismo (T)727,77777777777872,77777777777786554366,666666666673930</t>
  </si>
  <si>
    <t>025/32301Jornalismo (B)1513,33333333333151,333333333333136290808172</t>
  </si>
  <si>
    <t>33104/33105Letras - Língua Estrangeira (L) e (B)692,22222222222269,22222222222226234153,333333333333738</t>
  </si>
  <si>
    <t>33106Letras - Língua Portuguesa (L)692,22222222222269,22222222222226234153,333333333333738</t>
  </si>
  <si>
    <t>014/33102Letras - Português/Inglês (L)692,22222222222269,22222222222226234153,333333333333738</t>
  </si>
  <si>
    <t>020/33101Letras - Tradutor e Intérprete em Inglês (B)692,22222222222269,22222222222226234153,333333333333738</t>
  </si>
  <si>
    <t>711Logística (T)796,66666666666779,666666666666771747804302</t>
  </si>
  <si>
    <t>708Marketing (T)796,66666666666779,666666666666771747804302</t>
  </si>
  <si>
    <t>35103Matemática (L) 462,22222222222246,22222222222224162773,333333333332496</t>
  </si>
  <si>
    <t>844/31301Medicina Veterinária (B)2594,44444444444259,444444444444233515566,666666666714010</t>
  </si>
  <si>
    <t>047/31105Nutrição (B)1287,77777777778128,77777777777811597726,666666666676954</t>
  </si>
  <si>
    <t>841/31401Odontologia (B)2632,22222222222263,222222222222236915793,333333333314214</t>
  </si>
  <si>
    <t>081/33103Pedagogia (L)648,88888888888964,88888888888895843893,333333333333504</t>
  </si>
  <si>
    <t>33107Pedagogia (L) 462,22222222222246,22222222222224162773,333333333332496</t>
  </si>
  <si>
    <t>710Processos Gerenciais - Gestão Peq. Méd. Empresas (T)727,77777777777872,77777777777786554366,666666666673930</t>
  </si>
  <si>
    <t>32130Produção Multimídia (T)961,11111111111196,11111111111118655766,666666666675190</t>
  </si>
  <si>
    <t>013/31202Psicologia - Formação de Psicólogo (B)1386,66666666667138,666666666667124883207488</t>
  </si>
  <si>
    <t>021/32202Publicidade e Propaganda (B)1545,55555555556154,55555555555613919273,333333333338346</t>
  </si>
  <si>
    <t>027/32101Rádio, TV e Internet (B)1500150135090008100</t>
  </si>
  <si>
    <t>713Redes de Computadores (T)871,11111111111187,11111111111117845226,666666666674704</t>
  </si>
  <si>
    <t>024/32302Relações Publicas (B)1392,22222222222139,22222222222212538353,333333333337518</t>
  </si>
  <si>
    <t>030/34104Secretariado Executivo Bilíngüe (B)987,77777777777898,77777777777788895926,666666666675334</t>
  </si>
  <si>
    <t>706Sistemas de Informação (B)1153,33333333333115,333333333333103869206228</t>
  </si>
  <si>
    <t>801/33301Teologia (B)615,55555555555661,55555555555565543693,333333333333324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</si>
</sst>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000"/>
    <numFmt numFmtId="166" formatCode="0.0%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rgb="FF0070C0"/>
      <name val="Arial"/>
      <family val="2"/>
    </font>
    <font>
      <sz val="12"/>
      <color rgb="FFFF0000"/>
      <name val="Arial"/>
      <family val="2"/>
    </font>
    <font>
      <sz val="12"/>
      <color indexed="9"/>
      <name val="Arial"/>
      <family val="2"/>
    </font>
    <font>
      <b/>
      <sz val="12"/>
      <color rgb="FFFF0000"/>
      <name val="Arial"/>
      <family val="2"/>
    </font>
    <font>
      <sz val="12"/>
      <color indexed="10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165" fontId="2" fillId="2" borderId="0" xfId="0" applyNumberFormat="1" applyFont="1" applyFill="1" applyAlignment="1" applyProtection="1">
      <alignment horizontal="center" vertical="center" wrapText="1"/>
      <protection hidden="1"/>
    </xf>
    <xf numFmtId="0" fontId="2" fillId="2" borderId="0" xfId="0" applyNumberFormat="1" applyFont="1" applyFill="1" applyAlignment="1" applyProtection="1">
      <alignment horizontal="left" vertical="center" wrapText="1"/>
      <protection hidden="1"/>
    </xf>
    <xf numFmtId="164" fontId="2" fillId="2" borderId="0" xfId="1" applyFont="1" applyFill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3" fillId="2" borderId="0" xfId="0" applyNumberFormat="1" applyFont="1" applyFill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Protection="1">
      <protection hidden="1"/>
    </xf>
    <xf numFmtId="165" fontId="6" fillId="2" borderId="0" xfId="0" applyNumberFormat="1" applyFont="1" applyFill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4" fontId="6" fillId="2" borderId="0" xfId="0" applyNumberFormat="1" applyFont="1" applyFill="1" applyAlignment="1" applyProtection="1">
      <alignment horizontal="center"/>
      <protection hidden="1"/>
    </xf>
    <xf numFmtId="165" fontId="3" fillId="2" borderId="1" xfId="1" applyNumberFormat="1" applyFont="1" applyFill="1" applyBorder="1" applyAlignment="1" applyProtection="1">
      <alignment horizontal="center"/>
      <protection hidden="1"/>
    </xf>
    <xf numFmtId="49" fontId="3" fillId="2" borderId="1" xfId="0" applyNumberFormat="1" applyFont="1" applyFill="1" applyBorder="1" applyProtection="1">
      <protection hidden="1"/>
    </xf>
    <xf numFmtId="4" fontId="3" fillId="2" borderId="1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4" fontId="4" fillId="3" borderId="1" xfId="0" applyNumberFormat="1" applyFont="1" applyFill="1" applyBorder="1" applyAlignment="1" applyProtection="1">
      <alignment horizontal="center"/>
      <protection hidden="1"/>
    </xf>
    <xf numFmtId="165" fontId="3" fillId="2" borderId="0" xfId="0" applyNumberFormat="1" applyFont="1" applyFill="1" applyBorder="1" applyAlignment="1" applyProtection="1">
      <alignment horizontal="center"/>
      <protection hidden="1"/>
    </xf>
    <xf numFmtId="49" fontId="4" fillId="2" borderId="0" xfId="0" applyNumberFormat="1" applyFont="1" applyFill="1" applyBorder="1" applyProtection="1">
      <protection hidden="1"/>
    </xf>
    <xf numFmtId="4" fontId="3" fillId="2" borderId="0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165" fontId="3" fillId="2" borderId="0" xfId="0" applyNumberFormat="1" applyFont="1" applyFill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4" fontId="3" fillId="2" borderId="0" xfId="0" applyNumberFormat="1" applyFont="1" applyFill="1" applyAlignment="1" applyProtection="1">
      <alignment horizontal="center"/>
      <protection hidden="1"/>
    </xf>
    <xf numFmtId="1" fontId="2" fillId="2" borderId="0" xfId="1" applyNumberFormat="1" applyFont="1" applyFill="1" applyAlignment="1" applyProtection="1">
      <alignment horizontal="center" vertical="center" wrapText="1"/>
      <protection hidden="1"/>
    </xf>
    <xf numFmtId="1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6" fillId="2" borderId="0" xfId="0" applyNumberFormat="1" applyFont="1" applyFill="1" applyAlignment="1" applyProtection="1">
      <alignment horizontal="center"/>
      <protection hidden="1"/>
    </xf>
    <xf numFmtId="1" fontId="3" fillId="2" borderId="1" xfId="1" applyNumberFormat="1" applyFont="1" applyFill="1" applyBorder="1" applyAlignment="1" applyProtection="1">
      <alignment horizontal="center"/>
      <protection hidden="1"/>
    </xf>
    <xf numFmtId="1" fontId="4" fillId="3" borderId="1" xfId="0" applyNumberFormat="1" applyFont="1" applyFill="1" applyBorder="1" applyAlignment="1" applyProtection="1">
      <alignment horizontal="center"/>
      <protection hidden="1"/>
    </xf>
    <xf numFmtId="1" fontId="3" fillId="2" borderId="0" xfId="0" applyNumberFormat="1" applyFont="1" applyFill="1" applyBorder="1" applyAlignment="1" applyProtection="1">
      <alignment horizontal="center"/>
      <protection hidden="1"/>
    </xf>
    <xf numFmtId="1" fontId="0" fillId="2" borderId="0" xfId="0" applyNumberFormat="1" applyFill="1" applyProtection="1">
      <protection hidden="1"/>
    </xf>
    <xf numFmtId="1" fontId="0" fillId="0" borderId="0" xfId="0" applyNumberFormat="1" applyProtection="1">
      <protection hidden="1"/>
    </xf>
    <xf numFmtId="1" fontId="3" fillId="2" borderId="0" xfId="0" applyNumberFormat="1" applyFont="1" applyFill="1" applyAlignment="1" applyProtection="1">
      <alignment horizontal="center"/>
      <protection hidden="1"/>
    </xf>
    <xf numFmtId="49" fontId="3" fillId="2" borderId="2" xfId="0" applyNumberFormat="1" applyFont="1" applyFill="1" applyBorder="1" applyAlignment="1" applyProtection="1">
      <alignment horizontal="left"/>
      <protection hidden="1"/>
    </xf>
    <xf numFmtId="1" fontId="4" fillId="2" borderId="0" xfId="0" applyNumberFormat="1" applyFont="1" applyFill="1" applyProtection="1">
      <protection hidden="1"/>
    </xf>
    <xf numFmtId="0" fontId="2" fillId="2" borderId="0" xfId="0" applyFont="1" applyFill="1" applyAlignment="1">
      <alignment vertical="center" wrapText="1"/>
    </xf>
    <xf numFmtId="165" fontId="2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horizontal="justify" vertical="center"/>
    </xf>
    <xf numFmtId="0" fontId="3" fillId="2" borderId="0" xfId="0" applyFont="1" applyFill="1" applyAlignment="1">
      <alignment horizontal="justify" vertical="center"/>
    </xf>
    <xf numFmtId="0" fontId="0" fillId="0" borderId="0" xfId="0" applyAlignment="1">
      <alignment horizontal="justify" vertical="center"/>
    </xf>
    <xf numFmtId="0" fontId="11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11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3" fillId="2" borderId="0" xfId="0" applyNumberFormat="1" applyFont="1" applyFill="1" applyProtection="1">
      <protection hidden="1"/>
    </xf>
    <xf numFmtId="49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49" fontId="0" fillId="2" borderId="0" xfId="0" applyNumberFormat="1" applyFill="1" applyProtection="1">
      <protection hidden="1"/>
    </xf>
    <xf numFmtId="49" fontId="4" fillId="2" borderId="0" xfId="0" applyNumberFormat="1" applyFont="1" applyFill="1" applyProtection="1">
      <protection hidden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vertical="center"/>
    </xf>
    <xf numFmtId="0" fontId="3" fillId="2" borderId="0" xfId="0" applyFont="1" applyFill="1" applyAlignment="1" applyProtection="1">
      <alignment vertical="center"/>
      <protection hidden="1"/>
    </xf>
    <xf numFmtId="49" fontId="6" fillId="2" borderId="0" xfId="0" applyNumberFormat="1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>
      <alignment vertical="center"/>
    </xf>
    <xf numFmtId="4" fontId="6" fillId="2" borderId="0" xfId="0" applyNumberFormat="1" applyFont="1" applyFill="1" applyAlignment="1" applyProtection="1">
      <alignment horizontal="center" vertical="center"/>
      <protection hidden="1"/>
    </xf>
    <xf numFmtId="1" fontId="6" fillId="2" borderId="0" xfId="0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 applyProtection="1">
      <alignment horizontal="left" vertical="center"/>
      <protection hidden="1"/>
    </xf>
    <xf numFmtId="49" fontId="3" fillId="2" borderId="3" xfId="1" applyNumberFormat="1" applyFont="1" applyFill="1" applyBorder="1" applyAlignment="1" applyProtection="1">
      <alignment horizontal="center" vertical="center"/>
      <protection hidden="1"/>
    </xf>
    <xf numFmtId="49" fontId="3" fillId="2" borderId="3" xfId="0" applyNumberFormat="1" applyFont="1" applyFill="1" applyBorder="1" applyAlignment="1" applyProtection="1">
      <alignment vertical="center"/>
      <protection hidden="1"/>
    </xf>
    <xf numFmtId="4" fontId="3" fillId="2" borderId="3" xfId="1" applyNumberFormat="1" applyFont="1" applyFill="1" applyBorder="1" applyAlignment="1" applyProtection="1">
      <alignment horizontal="center" vertical="center"/>
      <protection hidden="1"/>
    </xf>
    <xf numFmtId="49" fontId="3" fillId="2" borderId="1" xfId="1" applyNumberFormat="1" applyFont="1" applyFill="1" applyBorder="1" applyAlignment="1" applyProtection="1">
      <alignment horizontal="center" vertical="center"/>
      <protection hidden="1"/>
    </xf>
    <xf numFmtId="49" fontId="3" fillId="2" borderId="1" xfId="0" applyNumberFormat="1" applyFont="1" applyFill="1" applyBorder="1" applyAlignment="1" applyProtection="1">
      <alignment vertical="center"/>
      <protection hidden="1"/>
    </xf>
    <xf numFmtId="4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>
      <alignment vertical="center"/>
    </xf>
    <xf numFmtId="49" fontId="3" fillId="2" borderId="1" xfId="0" applyNumberFormat="1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vertical="center" wrapText="1"/>
    </xf>
    <xf numFmtId="165" fontId="3" fillId="2" borderId="0" xfId="0" applyNumberFormat="1" applyFont="1" applyFill="1" applyAlignment="1" applyProtection="1">
      <alignment horizontal="center" vertical="center" wrapText="1"/>
      <protection hidden="1"/>
    </xf>
    <xf numFmtId="0" fontId="3" fillId="2" borderId="0" xfId="0" applyNumberFormat="1" applyFont="1" applyFill="1" applyAlignment="1" applyProtection="1">
      <alignment horizontal="left" vertical="center" wrapText="1"/>
      <protection hidden="1"/>
    </xf>
    <xf numFmtId="4" fontId="5" fillId="2" borderId="0" xfId="1" applyNumberFormat="1" applyFont="1" applyFill="1" applyAlignment="1" applyProtection="1">
      <alignment horizontal="center" vertical="center" wrapText="1"/>
      <protection hidden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4" fontId="4" fillId="3" borderId="4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2" borderId="0" xfId="0" applyFont="1" applyFill="1" applyAlignment="1">
      <alignment horizontal="justify" vertical="center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1" xfId="1" quotePrefix="1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justify" vertical="center"/>
    </xf>
    <xf numFmtId="0" fontId="3" fillId="4" borderId="0" xfId="0" applyFont="1" applyFill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0" fillId="4" borderId="0" xfId="0" applyFill="1"/>
    <xf numFmtId="0" fontId="13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>
      <alignment vertical="center"/>
    </xf>
    <xf numFmtId="4" fontId="3" fillId="2" borderId="0" xfId="0" applyNumberFormat="1" applyFont="1" applyFill="1" applyAlignment="1" applyProtection="1">
      <alignment vertical="center"/>
      <protection hidden="1"/>
    </xf>
    <xf numFmtId="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49" fontId="2" fillId="2" borderId="1" xfId="1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2" fontId="13" fillId="0" borderId="0" xfId="0" applyNumberFormat="1" applyFont="1" applyAlignment="1">
      <alignment vertical="center"/>
    </xf>
    <xf numFmtId="10" fontId="15" fillId="5" borderId="4" xfId="2" applyNumberFormat="1" applyFont="1" applyFill="1" applyBorder="1"/>
    <xf numFmtId="10" fontId="15" fillId="5" borderId="10" xfId="2" applyNumberFormat="1" applyFont="1" applyFill="1" applyBorder="1"/>
    <xf numFmtId="10" fontId="15" fillId="5" borderId="3" xfId="2" applyNumberFormat="1" applyFont="1" applyFill="1" applyBorder="1"/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2" fillId="2" borderId="1" xfId="1" quotePrefix="1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justify" vertical="center"/>
    </xf>
    <xf numFmtId="0" fontId="16" fillId="4" borderId="0" xfId="0" applyFont="1" applyFill="1" applyAlignment="1">
      <alignment horizontal="center"/>
    </xf>
    <xf numFmtId="165" fontId="9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4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6" borderId="1" xfId="1" applyNumberFormat="1" applyFont="1" applyFill="1" applyBorder="1" applyAlignment="1" applyProtection="1">
      <alignment horizontal="center" vertical="center" wrapText="1"/>
      <protection hidden="1"/>
    </xf>
    <xf numFmtId="1" fontId="11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0" fillId="0" borderId="1" xfId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43" fontId="0" fillId="0" borderId="0" xfId="0" applyNumberFormat="1"/>
    <xf numFmtId="43" fontId="0" fillId="0" borderId="0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0" fillId="0" borderId="0" xfId="0" applyNumberFormat="1"/>
    <xf numFmtId="43" fontId="0" fillId="0" borderId="0" xfId="0" applyNumberFormat="1" applyFill="1" applyBorder="1" applyAlignment="1">
      <alignment vertical="center"/>
    </xf>
    <xf numFmtId="49" fontId="7" fillId="2" borderId="1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49" fontId="7" fillId="0" borderId="1" xfId="0" applyNumberFormat="1" applyFont="1" applyFill="1" applyBorder="1" applyAlignment="1" applyProtection="1">
      <alignment vertical="center"/>
      <protection hidden="1"/>
    </xf>
    <xf numFmtId="0" fontId="7" fillId="2" borderId="0" xfId="0" applyFont="1" applyFill="1" applyAlignment="1">
      <alignment vertical="center"/>
    </xf>
    <xf numFmtId="4" fontId="7" fillId="2" borderId="1" xfId="1" applyNumberFormat="1" applyFont="1" applyFill="1" applyBorder="1" applyAlignment="1" applyProtection="1">
      <alignment horizontal="right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right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7" fillId="2" borderId="1" xfId="1" quotePrefix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 applyProtection="1">
      <alignment vertical="center"/>
      <protection hidden="1"/>
    </xf>
    <xf numFmtId="0" fontId="7" fillId="2" borderId="0" xfId="0" applyFont="1" applyFill="1" applyAlignment="1">
      <alignment horizontal="justify" vertical="center"/>
    </xf>
    <xf numFmtId="49" fontId="7" fillId="0" borderId="1" xfId="0" applyNumberFormat="1" applyFont="1" applyFill="1" applyBorder="1" applyAlignment="1" applyProtection="1">
      <alignment horizontal="left" vertical="center"/>
      <protection hidden="1"/>
    </xf>
    <xf numFmtId="49" fontId="7" fillId="2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0" fontId="7" fillId="2" borderId="0" xfId="0" applyFont="1" applyFill="1"/>
    <xf numFmtId="1" fontId="7" fillId="2" borderId="0" xfId="0" applyNumberFormat="1" applyFont="1" applyFill="1" applyProtection="1">
      <protection hidden="1"/>
    </xf>
    <xf numFmtId="49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1" fontId="8" fillId="2" borderId="0" xfId="0" applyNumberFormat="1" applyFont="1" applyFill="1" applyProtection="1">
      <protection hidden="1"/>
    </xf>
    <xf numFmtId="4" fontId="7" fillId="2" borderId="0" xfId="0" applyNumberFormat="1" applyFont="1" applyFill="1" applyProtection="1">
      <protection hidden="1"/>
    </xf>
    <xf numFmtId="0" fontId="7" fillId="0" borderId="0" xfId="0" applyFont="1"/>
    <xf numFmtId="165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justify" vertical="center"/>
    </xf>
    <xf numFmtId="49" fontId="18" fillId="0" borderId="1" xfId="0" applyNumberFormat="1" applyFont="1" applyFill="1" applyBorder="1" applyAlignment="1" applyProtection="1">
      <alignment vertical="center"/>
      <protection hidden="1"/>
    </xf>
    <xf numFmtId="49" fontId="18" fillId="2" borderId="1" xfId="0" applyNumberFormat="1" applyFont="1" applyFill="1" applyBorder="1" applyAlignment="1" applyProtection="1">
      <alignment vertical="center"/>
      <protection hidden="1"/>
    </xf>
    <xf numFmtId="165" fontId="7" fillId="2" borderId="0" xfId="0" applyNumberFormat="1" applyFont="1" applyFill="1" applyAlignment="1" applyProtection="1">
      <alignment horizontal="center" vertical="center" wrapText="1"/>
      <protection hidden="1"/>
    </xf>
    <xf numFmtId="0" fontId="7" fillId="2" borderId="0" xfId="0" applyNumberFormat="1" applyFont="1" applyFill="1" applyAlignment="1" applyProtection="1">
      <alignment horizontal="left" vertical="center" wrapText="1"/>
      <protection hidden="1"/>
    </xf>
    <xf numFmtId="4" fontId="7" fillId="2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0" applyFont="1" applyAlignment="1">
      <alignment vertical="center"/>
    </xf>
    <xf numFmtId="0" fontId="7" fillId="2" borderId="0" xfId="0" applyNumberFormat="1" applyFont="1" applyFill="1" applyAlignment="1">
      <alignment horizontal="left" vertical="center" wrapText="1"/>
    </xf>
    <xf numFmtId="164" fontId="7" fillId="2" borderId="0" xfId="1" applyFont="1" applyFill="1" applyAlignment="1">
      <alignment horizontal="center" vertical="center" wrapText="1"/>
    </xf>
    <xf numFmtId="0" fontId="7" fillId="2" borderId="0" xfId="0" applyNumberFormat="1" applyFont="1" applyFill="1" applyAlignment="1" applyProtection="1">
      <alignment horizontal="center" vertical="center" wrapText="1"/>
      <protection hidden="1"/>
    </xf>
    <xf numFmtId="49" fontId="8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0" applyNumberFormat="1" applyFont="1" applyFill="1" applyAlignment="1">
      <alignment horizontal="center" vertical="center" wrapText="1"/>
    </xf>
    <xf numFmtId="0" fontId="8" fillId="3" borderId="1" xfId="1" applyNumberFormat="1" applyFont="1" applyFill="1" applyBorder="1" applyAlignment="1" applyProtection="1">
      <alignment horizontal="center" vertical="center" wrapText="1"/>
      <protection hidden="1"/>
    </xf>
    <xf numFmtId="49" fontId="19" fillId="2" borderId="0" xfId="0" applyNumberFormat="1" applyFont="1" applyFill="1" applyAlignment="1" applyProtection="1">
      <alignment horizontal="center" vertical="center"/>
      <protection hidden="1"/>
    </xf>
    <xf numFmtId="4" fontId="19" fillId="2" borderId="0" xfId="0" applyNumberFormat="1" applyFont="1" applyFill="1" applyAlignment="1" applyProtection="1">
      <alignment horizontal="center" vertical="center"/>
      <protection hidden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 applyProtection="1">
      <alignment vertical="center"/>
      <protection hidden="1"/>
    </xf>
    <xf numFmtId="3" fontId="18" fillId="2" borderId="3" xfId="1" applyNumberFormat="1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Alignment="1" applyProtection="1">
      <alignment vertical="center"/>
      <protection hidden="1"/>
    </xf>
    <xf numFmtId="3" fontId="7" fillId="2" borderId="3" xfId="1" applyNumberFormat="1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18" fillId="4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Alignment="1">
      <alignment vertical="center"/>
    </xf>
    <xf numFmtId="0" fontId="7" fillId="4" borderId="0" xfId="0" applyFont="1" applyFill="1" applyAlignment="1" applyProtection="1">
      <alignment vertical="center"/>
      <protection hidden="1"/>
    </xf>
    <xf numFmtId="49" fontId="7" fillId="2" borderId="1" xfId="0" applyNumberFormat="1" applyFont="1" applyFill="1" applyBorder="1" applyAlignment="1" applyProtection="1">
      <alignment horizontal="left" vertical="center"/>
      <protection hidden="1"/>
    </xf>
    <xf numFmtId="0" fontId="18" fillId="2" borderId="0" xfId="0" applyFont="1" applyFill="1" applyAlignment="1">
      <alignment horizontal="justify" vertical="center"/>
    </xf>
    <xf numFmtId="3" fontId="7" fillId="2" borderId="0" xfId="0" applyNumberFormat="1" applyFont="1" applyFill="1" applyProtection="1">
      <protection hidden="1"/>
    </xf>
    <xf numFmtId="3" fontId="8" fillId="2" borderId="0" xfId="0" applyNumberFormat="1" applyFont="1" applyFill="1" applyProtection="1">
      <protection hidden="1"/>
    </xf>
    <xf numFmtId="0" fontId="21" fillId="2" borderId="0" xfId="0" applyFont="1" applyFill="1" applyAlignment="1">
      <alignment horizontal="justify" vertical="center"/>
    </xf>
    <xf numFmtId="165" fontId="7" fillId="2" borderId="0" xfId="0" applyNumberFormat="1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4" borderId="0" xfId="0" applyFont="1" applyFill="1"/>
    <xf numFmtId="3" fontId="7" fillId="2" borderId="1" xfId="1" applyNumberFormat="1" applyFont="1" applyFill="1" applyBorder="1" applyAlignment="1" applyProtection="1">
      <alignment horizontal="center" vertical="center"/>
      <protection hidden="1"/>
    </xf>
    <xf numFmtId="49" fontId="18" fillId="8" borderId="1" xfId="0" applyNumberFormat="1" applyFont="1" applyFill="1" applyBorder="1" applyAlignment="1" applyProtection="1">
      <alignment vertical="center"/>
      <protection hidden="1"/>
    </xf>
    <xf numFmtId="49" fontId="18" fillId="7" borderId="1" xfId="0" applyNumberFormat="1" applyFont="1" applyFill="1" applyBorder="1" applyAlignment="1" applyProtection="1">
      <alignment vertical="center"/>
      <protection hidden="1"/>
    </xf>
    <xf numFmtId="49" fontId="7" fillId="7" borderId="1" xfId="0" applyNumberFormat="1" applyFont="1" applyFill="1" applyBorder="1" applyAlignment="1" applyProtection="1">
      <alignment vertical="center"/>
      <protection hidden="1"/>
    </xf>
    <xf numFmtId="49" fontId="7" fillId="8" borderId="1" xfId="0" applyNumberFormat="1" applyFont="1" applyFill="1" applyBorder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3" fontId="18" fillId="8" borderId="3" xfId="1" applyNumberFormat="1" applyFont="1" applyFill="1" applyBorder="1" applyAlignment="1" applyProtection="1">
      <alignment horizontal="center" vertical="center"/>
      <protection hidden="1"/>
    </xf>
    <xf numFmtId="0" fontId="7" fillId="8" borderId="0" xfId="0" applyFont="1" applyFill="1" applyAlignment="1" applyProtection="1">
      <alignment vertical="center"/>
      <protection hidden="1"/>
    </xf>
    <xf numFmtId="3" fontId="7" fillId="8" borderId="3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 applyProtection="1">
      <alignment vertical="center"/>
      <protection hidden="1"/>
    </xf>
    <xf numFmtId="3" fontId="18" fillId="0" borderId="3" xfId="1" applyNumberFormat="1" applyFont="1" applyFill="1" applyBorder="1" applyAlignment="1" applyProtection="1">
      <alignment horizontal="center" vertical="center"/>
      <protection hidden="1"/>
    </xf>
    <xf numFmtId="49" fontId="22" fillId="8" borderId="1" xfId="0" applyNumberFormat="1" applyFont="1" applyFill="1" applyBorder="1" applyAlignment="1" applyProtection="1">
      <alignment vertical="center"/>
      <protection hidden="1"/>
    </xf>
    <xf numFmtId="0" fontId="18" fillId="7" borderId="0" xfId="0" applyFont="1" applyFill="1" applyAlignment="1" applyProtection="1">
      <alignment vertical="center"/>
      <protection hidden="1"/>
    </xf>
    <xf numFmtId="3" fontId="18" fillId="7" borderId="3" xfId="1" applyNumberFormat="1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vertical="center"/>
      <protection hidden="1"/>
    </xf>
    <xf numFmtId="3" fontId="7" fillId="7" borderId="3" xfId="1" applyNumberFormat="1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Alignment="1">
      <alignment vertical="center"/>
    </xf>
    <xf numFmtId="0" fontId="7" fillId="8" borderId="0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7" fillId="7" borderId="0" xfId="0" applyFont="1" applyFill="1" applyAlignment="1">
      <alignment horizontal="justify" vertical="center"/>
    </xf>
    <xf numFmtId="49" fontId="7" fillId="8" borderId="1" xfId="0" applyNumberFormat="1" applyFont="1" applyFill="1" applyBorder="1" applyAlignment="1" applyProtection="1">
      <alignment horizontal="left" vertical="center"/>
      <protection hidden="1"/>
    </xf>
    <xf numFmtId="0" fontId="7" fillId="8" borderId="0" xfId="0" applyFont="1" applyFill="1" applyAlignment="1">
      <alignment vertical="center"/>
    </xf>
    <xf numFmtId="49" fontId="7" fillId="7" borderId="1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Font="1" applyFill="1" applyAlignment="1">
      <alignment horizontal="justify" vertical="center"/>
    </xf>
    <xf numFmtId="0" fontId="23" fillId="0" borderId="0" xfId="0" applyFont="1"/>
    <xf numFmtId="10" fontId="8" fillId="4" borderId="1" xfId="3" applyNumberFormat="1" applyFont="1" applyFill="1" applyBorder="1" applyAlignment="1" applyProtection="1">
      <alignment horizontal="center" vertical="center"/>
      <protection hidden="1"/>
    </xf>
    <xf numFmtId="49" fontId="7" fillId="4" borderId="1" xfId="0" applyNumberFormat="1" applyFont="1" applyFill="1" applyBorder="1" applyAlignment="1" applyProtection="1">
      <alignment vertical="center"/>
      <protection hidden="1"/>
    </xf>
    <xf numFmtId="4" fontId="7" fillId="9" borderId="1" xfId="1" applyNumberFormat="1" applyFont="1" applyFill="1" applyBorder="1" applyAlignment="1" applyProtection="1">
      <alignment horizontal="right" vertical="center"/>
      <protection hidden="1"/>
    </xf>
    <xf numFmtId="166" fontId="5" fillId="0" borderId="0" xfId="2" applyNumberFormat="1" applyFont="1" applyAlignme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/>
    <xf numFmtId="0" fontId="25" fillId="0" borderId="0" xfId="0" applyFont="1" applyAlignment="1">
      <alignment horizontal="right"/>
    </xf>
    <xf numFmtId="10" fontId="0" fillId="0" borderId="1" xfId="0" applyNumberFormat="1" applyBorder="1"/>
    <xf numFmtId="10" fontId="5" fillId="0" borderId="0" xfId="2" applyNumberFormat="1" applyFont="1" applyAlignment="1">
      <alignment vertical="center"/>
    </xf>
    <xf numFmtId="4" fontId="2" fillId="7" borderId="1" xfId="1" applyNumberFormat="1" applyFont="1" applyFill="1" applyBorder="1" applyAlignment="1" applyProtection="1">
      <alignment vertical="center"/>
      <protection hidden="1"/>
    </xf>
    <xf numFmtId="4" fontId="2" fillId="2" borderId="1" xfId="1" applyNumberFormat="1" applyFont="1" applyFill="1" applyBorder="1" applyAlignment="1" applyProtection="1">
      <alignment vertical="center"/>
      <protection hidden="1"/>
    </xf>
    <xf numFmtId="4" fontId="2" fillId="11" borderId="1" xfId="1" applyNumberFormat="1" applyFont="1" applyFill="1" applyBorder="1" applyAlignment="1" applyProtection="1">
      <alignment vertical="center"/>
      <protection hidden="1"/>
    </xf>
    <xf numFmtId="0" fontId="7" fillId="2" borderId="0" xfId="0" applyFont="1" applyFill="1" applyAlignment="1">
      <alignment horizontal="justify" vertical="center"/>
    </xf>
    <xf numFmtId="4" fontId="2" fillId="0" borderId="1" xfId="1" applyNumberFormat="1" applyFont="1" applyFill="1" applyBorder="1" applyAlignment="1" applyProtection="1">
      <alignment vertical="center"/>
      <protection hidden="1"/>
    </xf>
    <xf numFmtId="4" fontId="26" fillId="2" borderId="1" xfId="1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 applyProtection="1">
      <alignment vertical="center"/>
      <protection hidden="1"/>
    </xf>
    <xf numFmtId="49" fontId="2" fillId="0" borderId="1" xfId="0" applyNumberFormat="1" applyFont="1" applyFill="1" applyBorder="1" applyAlignment="1" applyProtection="1">
      <alignment vertical="center"/>
      <protection hidden="1"/>
    </xf>
    <xf numFmtId="49" fontId="2" fillId="0" borderId="1" xfId="0" applyNumberFormat="1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Alignment="1">
      <alignment horizontal="justify" vertical="center"/>
    </xf>
    <xf numFmtId="49" fontId="2" fillId="12" borderId="1" xfId="1" applyNumberFormat="1" applyFont="1" applyFill="1" applyBorder="1" applyAlignment="1" applyProtection="1">
      <alignment horizontal="center" vertical="center"/>
      <protection hidden="1"/>
    </xf>
    <xf numFmtId="165" fontId="7" fillId="2" borderId="0" xfId="0" applyNumberFormat="1" applyFont="1" applyFill="1" applyAlignment="1">
      <alignment vertical="center" wrapText="1"/>
    </xf>
    <xf numFmtId="0" fontId="27" fillId="0" borderId="0" xfId="0" applyFont="1"/>
    <xf numFmtId="10" fontId="15" fillId="5" borderId="0" xfId="2" applyNumberFormat="1" applyFont="1" applyFill="1" applyBorder="1"/>
    <xf numFmtId="49" fontId="7" fillId="10" borderId="1" xfId="0" applyNumberFormat="1" applyFont="1" applyFill="1" applyBorder="1" applyAlignment="1" applyProtection="1">
      <alignment vertical="center"/>
      <protection hidden="1"/>
    </xf>
    <xf numFmtId="49" fontId="7" fillId="10" borderId="1" xfId="1" applyNumberFormat="1" applyFont="1" applyFill="1" applyBorder="1" applyAlignment="1" applyProtection="1">
      <alignment horizontal="center" vertical="center"/>
      <protection hidden="1"/>
    </xf>
    <xf numFmtId="165" fontId="8" fillId="2" borderId="0" xfId="0" applyNumberFormat="1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justify" vertical="center"/>
    </xf>
    <xf numFmtId="0" fontId="16" fillId="4" borderId="0" xfId="0" applyFont="1" applyFill="1" applyAlignment="1">
      <alignment horizontal="center"/>
    </xf>
    <xf numFmtId="0" fontId="24" fillId="4" borderId="5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justify" vertical="center"/>
    </xf>
    <xf numFmtId="49" fontId="4" fillId="3" borderId="5" xfId="0" applyNumberFormat="1" applyFont="1" applyFill="1" applyBorder="1" applyAlignment="1" applyProtection="1">
      <alignment horizontal="center" vertical="center"/>
      <protection hidden="1"/>
    </xf>
    <xf numFmtId="49" fontId="4" fillId="3" borderId="6" xfId="0" applyNumberFormat="1" applyFont="1" applyFill="1" applyBorder="1" applyAlignment="1" applyProtection="1">
      <alignment horizontal="center" vertical="center"/>
      <protection hidden="1"/>
    </xf>
    <xf numFmtId="49" fontId="4" fillId="3" borderId="2" xfId="0" applyNumberFormat="1" applyFont="1" applyFill="1" applyBorder="1" applyAlignment="1" applyProtection="1">
      <alignment horizontal="center" vertical="center"/>
      <protection hidden="1"/>
    </xf>
    <xf numFmtId="49" fontId="4" fillId="3" borderId="7" xfId="0" applyNumberFormat="1" applyFont="1" applyFill="1" applyBorder="1" applyAlignment="1" applyProtection="1">
      <alignment horizontal="center" vertical="center"/>
      <protection hidden="1"/>
    </xf>
    <xf numFmtId="49" fontId="4" fillId="3" borderId="8" xfId="0" applyNumberFormat="1" applyFont="1" applyFill="1" applyBorder="1" applyAlignment="1" applyProtection="1">
      <alignment horizontal="center" vertical="center"/>
      <protection hidden="1"/>
    </xf>
    <xf numFmtId="49" fontId="4" fillId="3" borderId="9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justify" vertical="center"/>
    </xf>
    <xf numFmtId="165" fontId="8" fillId="2" borderId="0" xfId="0" applyNumberFormat="1" applyFont="1" applyFill="1" applyAlignment="1" applyProtection="1">
      <alignment horizontal="center" vertical="center" wrapText="1"/>
      <protection hidden="1"/>
    </xf>
    <xf numFmtId="165" fontId="9" fillId="2" borderId="0" xfId="0" applyNumberFormat="1" applyFont="1" applyFill="1" applyAlignment="1" applyProtection="1">
      <alignment horizontal="center" vertical="center" wrapText="1"/>
      <protection hidden="1"/>
    </xf>
    <xf numFmtId="49" fontId="4" fillId="3" borderId="5" xfId="0" applyNumberFormat="1" applyFont="1" applyFill="1" applyBorder="1" applyAlignment="1" applyProtection="1">
      <alignment horizontal="center"/>
      <protection hidden="1"/>
    </xf>
    <xf numFmtId="49" fontId="4" fillId="3" borderId="2" xfId="0" applyNumberFormat="1" applyFont="1" applyFill="1" applyBorder="1" applyAlignment="1" applyProtection="1">
      <alignment horizontal="center"/>
      <protection hidden="1"/>
    </xf>
  </cellXfs>
  <cellStyles count="7">
    <cellStyle name="Normal" xfId="0" builtinId="0"/>
    <cellStyle name="Normal 2" xfId="4"/>
    <cellStyle name="Porcentagem" xfId="2" builtinId="5"/>
    <cellStyle name="Porcentagem 2" xfId="6"/>
    <cellStyle name="Porcentagem 3 2" xfId="3"/>
    <cellStyle name="Vírgula" xfId="1" builtinId="3"/>
    <cellStyle name="Vírgula 2" xf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2"/>
  <sheetViews>
    <sheetView showGridLines="0" tabSelected="1" zoomScaleNormal="100" zoomScaleSheetLayoutView="100" workbookViewId="0">
      <pane ySplit="6" topLeftCell="A7" activePane="bottomLeft" state="frozen"/>
      <selection activeCell="D8" sqref="D8:D76"/>
      <selection pane="bottomLeft" activeCell="B6" sqref="B6"/>
    </sheetView>
  </sheetViews>
  <sheetFormatPr defaultRowHeight="12.7" x14ac:dyDescent="0.2"/>
  <cols>
    <col min="1" max="1" width="0.875" customWidth="1"/>
    <col min="2" max="2" width="17.25" customWidth="1"/>
    <col min="3" max="3" width="0.375" customWidth="1"/>
    <col min="4" max="4" width="55.875" customWidth="1"/>
    <col min="5" max="5" width="0.75" customWidth="1"/>
    <col min="6" max="6" width="12.75" customWidth="1"/>
    <col min="7" max="7" width="12.375" customWidth="1"/>
    <col min="8" max="8" width="13.875" customWidth="1"/>
    <col min="9" max="10" width="12.375" customWidth="1"/>
    <col min="11" max="11" width="0.75" customWidth="1"/>
    <col min="12" max="13" width="13.125" customWidth="1"/>
    <col min="14" max="14" width="4.25" hidden="1" customWidth="1"/>
    <col min="15" max="16" width="9.125" hidden="1" customWidth="1"/>
    <col min="17" max="17" width="9.25" hidden="1" customWidth="1"/>
    <col min="18" max="18" width="9.125" customWidth="1"/>
    <col min="19" max="20" width="13.25" bestFit="1" customWidth="1"/>
  </cols>
  <sheetData>
    <row r="1" spans="1:17" s="57" customFormat="1" x14ac:dyDescent="0.2">
      <c r="A1" s="77"/>
      <c r="B1" s="78"/>
      <c r="C1" s="77"/>
      <c r="D1" s="79"/>
      <c r="E1" s="77"/>
      <c r="F1" s="80"/>
      <c r="G1" s="80"/>
      <c r="H1" s="80"/>
      <c r="I1" s="80"/>
      <c r="J1" s="80"/>
      <c r="K1" s="77"/>
      <c r="L1" s="80"/>
      <c r="N1" s="75"/>
    </row>
    <row r="2" spans="1:17" ht="15.7" customHeight="1" x14ac:dyDescent="0.2">
      <c r="A2" s="81"/>
      <c r="B2" s="250" t="s">
        <v>14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81"/>
    </row>
    <row r="3" spans="1:17" s="57" customFormat="1" ht="3.7" customHeight="1" x14ac:dyDescent="0.2">
      <c r="A3" s="38"/>
      <c r="B3" s="42"/>
      <c r="C3" s="38"/>
      <c r="D3" s="40"/>
      <c r="E3" s="38"/>
      <c r="F3" s="43"/>
      <c r="G3" s="43"/>
      <c r="H3" s="43"/>
      <c r="I3" s="43"/>
      <c r="J3" s="43"/>
      <c r="K3" s="38"/>
      <c r="L3" s="44"/>
      <c r="N3" s="75"/>
    </row>
    <row r="4" spans="1:17" ht="14.3" customHeight="1" x14ac:dyDescent="0.2">
      <c r="A4" s="82"/>
      <c r="B4" s="251" t="s">
        <v>216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82"/>
    </row>
    <row r="5" spans="1:17" ht="6.7" customHeight="1" x14ac:dyDescent="0.2">
      <c r="A5" s="38"/>
      <c r="B5" s="42"/>
      <c r="C5" s="3"/>
      <c r="D5" s="40"/>
      <c r="E5" s="38"/>
      <c r="F5" s="43"/>
      <c r="G5" s="43"/>
      <c r="H5" s="43"/>
      <c r="I5" s="43"/>
      <c r="J5" s="43"/>
      <c r="K5" s="38"/>
      <c r="L5" s="43"/>
      <c r="M5" s="43"/>
      <c r="N5" s="38"/>
    </row>
    <row r="6" spans="1:17" s="57" customFormat="1" ht="41.3" customHeight="1" x14ac:dyDescent="0.2">
      <c r="A6" s="8"/>
      <c r="B6" s="52" t="s">
        <v>0</v>
      </c>
      <c r="C6" s="8"/>
      <c r="D6" s="10" t="s">
        <v>1</v>
      </c>
      <c r="E6" s="55"/>
      <c r="F6" s="9" t="s">
        <v>118</v>
      </c>
      <c r="G6" s="9" t="s">
        <v>252</v>
      </c>
      <c r="H6" s="9" t="s">
        <v>214</v>
      </c>
      <c r="I6" s="9" t="s">
        <v>190</v>
      </c>
      <c r="J6" s="9" t="s">
        <v>82</v>
      </c>
      <c r="K6" s="55"/>
      <c r="L6" s="49" t="s">
        <v>83</v>
      </c>
      <c r="M6" s="50" t="s">
        <v>191</v>
      </c>
      <c r="N6" s="8"/>
    </row>
    <row r="7" spans="1:17" s="57" customFormat="1" ht="5.3" customHeight="1" x14ac:dyDescent="0.2">
      <c r="A7" s="58"/>
      <c r="B7" s="59"/>
      <c r="C7" s="58"/>
      <c r="D7" s="60"/>
      <c r="E7" s="61"/>
      <c r="F7" s="62"/>
      <c r="G7" s="62"/>
      <c r="H7" s="62"/>
      <c r="I7" s="62"/>
      <c r="J7" s="62"/>
      <c r="K7" s="61"/>
      <c r="L7" s="62"/>
      <c r="M7" s="63"/>
      <c r="N7" s="58"/>
    </row>
    <row r="8" spans="1:17" s="57" customFormat="1" ht="15.55" x14ac:dyDescent="0.25">
      <c r="A8" s="58"/>
      <c r="B8" s="130" t="s">
        <v>94</v>
      </c>
      <c r="C8" s="131"/>
      <c r="D8" s="132" t="s">
        <v>41</v>
      </c>
      <c r="E8" s="133"/>
      <c r="F8" s="134">
        <v>1096.4467005076142</v>
      </c>
      <c r="G8" s="134"/>
      <c r="H8" s="134">
        <v>1096.4467005076142</v>
      </c>
      <c r="I8" s="134">
        <v>16.446700507614214</v>
      </c>
      <c r="J8" s="134">
        <v>1080</v>
      </c>
      <c r="K8" s="136"/>
      <c r="L8" s="134">
        <v>6578.6802030456856</v>
      </c>
      <c r="M8" s="134">
        <v>6480</v>
      </c>
      <c r="N8" s="58"/>
      <c r="P8" s="104">
        <v>792</v>
      </c>
      <c r="Q8" s="107">
        <v>0.08</v>
      </c>
    </row>
    <row r="9" spans="1:17" s="57" customFormat="1" ht="15.55" x14ac:dyDescent="0.25">
      <c r="A9" s="58"/>
      <c r="B9" s="130" t="s">
        <v>117</v>
      </c>
      <c r="C9" s="131"/>
      <c r="D9" s="132" t="s">
        <v>42</v>
      </c>
      <c r="E9" s="133"/>
      <c r="F9" s="134">
        <v>1096.4467005076142</v>
      </c>
      <c r="G9" s="134"/>
      <c r="H9" s="134">
        <v>1096.4467005076142</v>
      </c>
      <c r="I9" s="134">
        <v>16.446700507614214</v>
      </c>
      <c r="J9" s="134">
        <v>1080</v>
      </c>
      <c r="K9" s="136"/>
      <c r="L9" s="134">
        <v>6578.6802030456856</v>
      </c>
      <c r="M9" s="134">
        <v>6480</v>
      </c>
      <c r="N9" s="58"/>
      <c r="P9" s="104">
        <v>792</v>
      </c>
      <c r="Q9" s="108">
        <v>0.08</v>
      </c>
    </row>
    <row r="10" spans="1:17" s="57" customFormat="1" ht="15.55" x14ac:dyDescent="0.25">
      <c r="A10" s="58"/>
      <c r="B10" s="130" t="s">
        <v>93</v>
      </c>
      <c r="C10" s="131"/>
      <c r="D10" s="132" t="s">
        <v>40</v>
      </c>
      <c r="E10" s="133"/>
      <c r="F10" s="134">
        <v>1096.4467005076142</v>
      </c>
      <c r="G10" s="134"/>
      <c r="H10" s="134">
        <v>1096.4467005076142</v>
      </c>
      <c r="I10" s="134">
        <v>16.446700507614214</v>
      </c>
      <c r="J10" s="134">
        <v>1080</v>
      </c>
      <c r="K10" s="136"/>
      <c r="L10" s="134">
        <v>6578.6802030456856</v>
      </c>
      <c r="M10" s="134">
        <v>6480</v>
      </c>
      <c r="N10" s="58"/>
      <c r="P10" s="104">
        <v>792</v>
      </c>
      <c r="Q10" s="108">
        <v>0.08</v>
      </c>
    </row>
    <row r="11" spans="1:17" s="57" customFormat="1" ht="15.55" x14ac:dyDescent="0.25">
      <c r="A11" s="58"/>
      <c r="B11" s="130">
        <v>714</v>
      </c>
      <c r="C11" s="131"/>
      <c r="D11" s="132" t="s">
        <v>31</v>
      </c>
      <c r="E11" s="137"/>
      <c r="F11" s="134">
        <v>854.82233502538077</v>
      </c>
      <c r="G11" s="134"/>
      <c r="H11" s="134">
        <v>854.82233502538077</v>
      </c>
      <c r="I11" s="134">
        <v>12.822335025380712</v>
      </c>
      <c r="J11" s="134">
        <v>842</v>
      </c>
      <c r="K11" s="138"/>
      <c r="L11" s="134">
        <v>5128.9340101522848</v>
      </c>
      <c r="M11" s="134">
        <v>5052</v>
      </c>
      <c r="N11" s="58"/>
      <c r="P11" s="104">
        <v>620</v>
      </c>
      <c r="Q11" s="108">
        <v>6.8599999999999994E-2</v>
      </c>
    </row>
    <row r="12" spans="1:17" s="57" customFormat="1" ht="15.55" x14ac:dyDescent="0.25">
      <c r="A12" s="58"/>
      <c r="B12" s="130" t="s">
        <v>132</v>
      </c>
      <c r="C12" s="131"/>
      <c r="D12" s="132" t="s">
        <v>121</v>
      </c>
      <c r="E12" s="131"/>
      <c r="F12" s="134">
        <v>854.82233502538077</v>
      </c>
      <c r="G12" s="134"/>
      <c r="H12" s="134">
        <v>854.82233502538077</v>
      </c>
      <c r="I12" s="134">
        <v>12.822335025380712</v>
      </c>
      <c r="J12" s="134">
        <v>842</v>
      </c>
      <c r="K12" s="135"/>
      <c r="L12" s="134">
        <v>5128.9340101522848</v>
      </c>
      <c r="M12" s="134">
        <v>5052</v>
      </c>
      <c r="N12" s="58"/>
      <c r="P12" s="104">
        <v>620</v>
      </c>
      <c r="Q12" s="108">
        <v>6.8599999999999994E-2</v>
      </c>
    </row>
    <row r="13" spans="1:17" s="57" customFormat="1" ht="15.55" x14ac:dyDescent="0.25">
      <c r="A13" s="58"/>
      <c r="B13" s="130" t="s">
        <v>108</v>
      </c>
      <c r="C13" s="139"/>
      <c r="D13" s="132" t="s">
        <v>44</v>
      </c>
      <c r="E13" s="140"/>
      <c r="F13" s="134">
        <v>2021.3197969543148</v>
      </c>
      <c r="G13" s="134"/>
      <c r="H13" s="134">
        <v>2021.3197969543148</v>
      </c>
      <c r="I13" s="134">
        <v>30.319796954314722</v>
      </c>
      <c r="J13" s="134">
        <v>1991</v>
      </c>
      <c r="K13" s="136"/>
      <c r="L13" s="134">
        <v>12127.91878172589</v>
      </c>
      <c r="M13" s="134">
        <v>11946</v>
      </c>
      <c r="N13" s="100"/>
      <c r="O13" s="101"/>
      <c r="P13" s="104">
        <v>1460</v>
      </c>
      <c r="Q13" s="108">
        <v>7.8600000000000003E-2</v>
      </c>
    </row>
    <row r="14" spans="1:17" s="57" customFormat="1" ht="15.55" x14ac:dyDescent="0.25">
      <c r="A14" s="58"/>
      <c r="B14" s="130" t="s">
        <v>133</v>
      </c>
      <c r="C14" s="131"/>
      <c r="D14" s="132" t="s">
        <v>44</v>
      </c>
      <c r="E14" s="141"/>
      <c r="F14" s="134">
        <v>1600</v>
      </c>
      <c r="G14" s="134"/>
      <c r="H14" s="134">
        <v>1600</v>
      </c>
      <c r="I14" s="134">
        <v>24</v>
      </c>
      <c r="J14" s="134">
        <v>1576</v>
      </c>
      <c r="K14" s="142"/>
      <c r="L14" s="134">
        <v>9600</v>
      </c>
      <c r="M14" s="134">
        <v>9456</v>
      </c>
      <c r="N14" s="58"/>
      <c r="O14" s="101"/>
      <c r="P14" s="104">
        <v>1155</v>
      </c>
      <c r="Q14" s="108">
        <v>7.8600000000000003E-2</v>
      </c>
    </row>
    <row r="15" spans="1:17" s="57" customFormat="1" ht="15.55" x14ac:dyDescent="0.25">
      <c r="A15" s="58"/>
      <c r="B15" s="130" t="s">
        <v>96</v>
      </c>
      <c r="C15" s="131"/>
      <c r="D15" s="132" t="s">
        <v>71</v>
      </c>
      <c r="E15" s="133"/>
      <c r="F15" s="134">
        <v>998.98477157360412</v>
      </c>
      <c r="G15" s="134"/>
      <c r="H15" s="134">
        <v>998.98477157360412</v>
      </c>
      <c r="I15" s="134">
        <v>14.984771573604061</v>
      </c>
      <c r="J15" s="134">
        <v>984</v>
      </c>
      <c r="K15" s="136"/>
      <c r="L15" s="134">
        <v>5993.9086294416247</v>
      </c>
      <c r="M15" s="134">
        <v>5904</v>
      </c>
      <c r="N15" s="58"/>
      <c r="O15" s="101"/>
      <c r="P15" s="104">
        <v>719</v>
      </c>
      <c r="Q15" s="108">
        <v>7.8600000000000003E-2</v>
      </c>
    </row>
    <row r="16" spans="1:17" s="57" customFormat="1" ht="15.55" x14ac:dyDescent="0.25">
      <c r="A16" s="58"/>
      <c r="B16" s="130" t="s">
        <v>164</v>
      </c>
      <c r="C16" s="131"/>
      <c r="D16" s="132" t="s">
        <v>195</v>
      </c>
      <c r="E16" s="133"/>
      <c r="F16" s="134">
        <v>452.79187817258884</v>
      </c>
      <c r="G16" s="134"/>
      <c r="H16" s="134">
        <v>452.79187817258884</v>
      </c>
      <c r="I16" s="134">
        <v>6.7918781725888326</v>
      </c>
      <c r="J16" s="134">
        <v>446</v>
      </c>
      <c r="K16" s="136"/>
      <c r="L16" s="134">
        <v>2716.7512690355329</v>
      </c>
      <c r="M16" s="134">
        <v>2676</v>
      </c>
      <c r="N16" s="58"/>
      <c r="O16" s="101"/>
      <c r="P16" s="104">
        <v>320</v>
      </c>
      <c r="Q16" s="108">
        <v>8.6099999999999996E-2</v>
      </c>
    </row>
    <row r="17" spans="1:20" s="57" customFormat="1" ht="15.55" x14ac:dyDescent="0.25">
      <c r="A17" s="58"/>
      <c r="B17" s="249" t="s">
        <v>256</v>
      </c>
      <c r="C17" s="139"/>
      <c r="D17" s="248" t="s">
        <v>255</v>
      </c>
      <c r="E17" s="140"/>
      <c r="F17" s="134">
        <v>452.79187817258884</v>
      </c>
      <c r="G17" s="134"/>
      <c r="H17" s="134">
        <v>452.79187817258884</v>
      </c>
      <c r="I17" s="134">
        <v>6.7918781725888326</v>
      </c>
      <c r="J17" s="134">
        <v>446</v>
      </c>
      <c r="K17" s="136"/>
      <c r="L17" s="134">
        <v>2716.7512690355329</v>
      </c>
      <c r="M17" s="134">
        <v>2676</v>
      </c>
      <c r="N17" s="58"/>
      <c r="O17" s="101"/>
      <c r="P17" s="104"/>
      <c r="Q17" s="108"/>
      <c r="S17" s="113"/>
    </row>
    <row r="18" spans="1:20" s="57" customFormat="1" ht="15.55" x14ac:dyDescent="0.25">
      <c r="A18" s="58"/>
      <c r="B18" s="130" t="s">
        <v>163</v>
      </c>
      <c r="C18" s="139"/>
      <c r="D18" s="132" t="s">
        <v>196</v>
      </c>
      <c r="E18" s="140"/>
      <c r="F18" s="134">
        <v>1196.9543147208121</v>
      </c>
      <c r="G18" s="134"/>
      <c r="H18" s="134">
        <v>1196.9543147208121</v>
      </c>
      <c r="I18" s="134">
        <v>17.954314720812182</v>
      </c>
      <c r="J18" s="134">
        <v>1179</v>
      </c>
      <c r="K18" s="136"/>
      <c r="L18" s="134">
        <v>7181.7258883248724</v>
      </c>
      <c r="M18" s="134">
        <v>7074</v>
      </c>
      <c r="N18" s="58"/>
      <c r="O18" s="101"/>
      <c r="P18" s="104">
        <v>878</v>
      </c>
      <c r="Q18" s="108">
        <v>0.06</v>
      </c>
    </row>
    <row r="19" spans="1:20" s="57" customFormat="1" ht="15.55" x14ac:dyDescent="0.25">
      <c r="A19" s="58"/>
      <c r="B19" s="130" t="s">
        <v>131</v>
      </c>
      <c r="C19" s="131"/>
      <c r="D19" s="132" t="s">
        <v>54</v>
      </c>
      <c r="E19" s="133"/>
      <c r="F19" s="134">
        <v>976.64974619289342</v>
      </c>
      <c r="G19" s="134"/>
      <c r="H19" s="134">
        <v>976.64974619289342</v>
      </c>
      <c r="I19" s="134">
        <v>14.649746192893401</v>
      </c>
      <c r="J19" s="134">
        <v>962</v>
      </c>
      <c r="K19" s="136"/>
      <c r="L19" s="134">
        <v>5859.8984771573605</v>
      </c>
      <c r="M19" s="134">
        <v>5772</v>
      </c>
      <c r="N19" s="58"/>
      <c r="O19" s="101"/>
      <c r="P19" s="104">
        <v>702</v>
      </c>
      <c r="Q19" s="108">
        <v>0.08</v>
      </c>
    </row>
    <row r="20" spans="1:20" s="57" customFormat="1" ht="15.55" x14ac:dyDescent="0.25">
      <c r="A20" s="58"/>
      <c r="B20" s="130" t="s">
        <v>171</v>
      </c>
      <c r="C20" s="131"/>
      <c r="D20" s="132" t="s">
        <v>53</v>
      </c>
      <c r="E20" s="133"/>
      <c r="F20" s="134">
        <v>976.64974619289342</v>
      </c>
      <c r="G20" s="134"/>
      <c r="H20" s="134">
        <v>976.64974619289342</v>
      </c>
      <c r="I20" s="134">
        <v>14.649746192893401</v>
      </c>
      <c r="J20" s="134">
        <v>962</v>
      </c>
      <c r="K20" s="136"/>
      <c r="L20" s="134">
        <v>5859.8984771573605</v>
      </c>
      <c r="M20" s="134">
        <v>5772</v>
      </c>
      <c r="N20" s="58"/>
      <c r="O20" s="101"/>
      <c r="P20" s="104">
        <v>702</v>
      </c>
      <c r="Q20" s="108">
        <v>0.08</v>
      </c>
    </row>
    <row r="21" spans="1:20" s="57" customFormat="1" ht="15.55" x14ac:dyDescent="0.25">
      <c r="A21" s="58"/>
      <c r="B21" s="130" t="s">
        <v>243</v>
      </c>
      <c r="C21" s="139"/>
      <c r="D21" s="132" t="s">
        <v>251</v>
      </c>
      <c r="E21" s="139"/>
      <c r="F21" s="134">
        <v>622.3350253807107</v>
      </c>
      <c r="G21" s="134"/>
      <c r="H21" s="134">
        <v>622.3350253807107</v>
      </c>
      <c r="I21" s="134">
        <v>9.3350253807106593</v>
      </c>
      <c r="J21" s="134">
        <v>613</v>
      </c>
      <c r="K21" s="135"/>
      <c r="L21" s="134">
        <v>3734.0101522842642</v>
      </c>
      <c r="M21" s="134">
        <v>3678</v>
      </c>
      <c r="N21" s="58"/>
      <c r="O21" s="101"/>
      <c r="P21" s="104">
        <v>1494</v>
      </c>
      <c r="Q21" s="108">
        <v>7.8600000000000003E-2</v>
      </c>
    </row>
    <row r="22" spans="1:20" s="57" customFormat="1" ht="15.55" x14ac:dyDescent="0.25">
      <c r="A22" s="58"/>
      <c r="B22" s="130">
        <v>705</v>
      </c>
      <c r="C22" s="139"/>
      <c r="D22" s="132" t="s">
        <v>49</v>
      </c>
      <c r="E22" s="139"/>
      <c r="F22" s="134">
        <v>2068.020304568528</v>
      </c>
      <c r="G22" s="134"/>
      <c r="H22" s="134">
        <v>2068.020304568528</v>
      </c>
      <c r="I22" s="134">
        <v>31.020304568527919</v>
      </c>
      <c r="J22" s="134">
        <v>2037</v>
      </c>
      <c r="K22" s="135"/>
      <c r="L22" s="134">
        <v>12408.121827411167</v>
      </c>
      <c r="M22" s="134">
        <v>12222</v>
      </c>
      <c r="N22" s="58"/>
      <c r="O22" s="101"/>
      <c r="P22" s="104">
        <v>1494</v>
      </c>
      <c r="Q22" s="108">
        <v>7.8600000000000003E-2</v>
      </c>
    </row>
    <row r="23" spans="1:20" s="57" customFormat="1" ht="15.55" x14ac:dyDescent="0.25">
      <c r="A23" s="58"/>
      <c r="B23" s="130" t="s">
        <v>126</v>
      </c>
      <c r="C23" s="131"/>
      <c r="D23" s="132" t="s">
        <v>67</v>
      </c>
      <c r="E23" s="133"/>
      <c r="F23" s="134">
        <v>1369.5431472081218</v>
      </c>
      <c r="G23" s="134"/>
      <c r="H23" s="134">
        <v>1369.5431472081218</v>
      </c>
      <c r="I23" s="134">
        <v>20.543147208121827</v>
      </c>
      <c r="J23" s="134">
        <v>1349</v>
      </c>
      <c r="K23" s="143"/>
      <c r="L23" s="134">
        <v>8217.2588832487309</v>
      </c>
      <c r="M23" s="134">
        <v>8094</v>
      </c>
      <c r="N23" s="58"/>
      <c r="O23" s="101"/>
      <c r="P23" s="104">
        <v>988</v>
      </c>
      <c r="Q23" s="108">
        <v>7.8600000000000003E-2</v>
      </c>
    </row>
    <row r="24" spans="1:20" s="57" customFormat="1" ht="15.55" x14ac:dyDescent="0.25">
      <c r="A24" s="58"/>
      <c r="B24" s="144" t="s">
        <v>146</v>
      </c>
      <c r="C24" s="131"/>
      <c r="D24" s="132" t="s">
        <v>147</v>
      </c>
      <c r="E24" s="133"/>
      <c r="F24" s="134">
        <v>1334.010152284264</v>
      </c>
      <c r="G24" s="134">
        <v>271.06598984771585</v>
      </c>
      <c r="H24" s="134">
        <v>1062.9441624365481</v>
      </c>
      <c r="I24" s="134">
        <v>15.944162436548222</v>
      </c>
      <c r="J24" s="134">
        <v>1047</v>
      </c>
      <c r="K24" s="143"/>
      <c r="L24" s="134">
        <v>8004.0609137055835</v>
      </c>
      <c r="M24" s="134">
        <v>6282</v>
      </c>
      <c r="N24" s="58"/>
      <c r="O24" s="101"/>
      <c r="P24" s="104">
        <v>980</v>
      </c>
      <c r="Q24" s="108">
        <v>0.06</v>
      </c>
    </row>
    <row r="25" spans="1:20" s="57" customFormat="1" ht="15.55" x14ac:dyDescent="0.25">
      <c r="A25" s="58"/>
      <c r="B25" s="130" t="s">
        <v>102</v>
      </c>
      <c r="C25" s="131"/>
      <c r="D25" s="132" t="s">
        <v>52</v>
      </c>
      <c r="E25" s="133"/>
      <c r="F25" s="134">
        <v>1177.6649746192893</v>
      </c>
      <c r="G25" s="134"/>
      <c r="H25" s="134">
        <v>1177.6649746192893</v>
      </c>
      <c r="I25" s="134">
        <v>17.664974619289339</v>
      </c>
      <c r="J25" s="134">
        <v>1160</v>
      </c>
      <c r="K25" s="136"/>
      <c r="L25" s="134">
        <v>7065.9898477157358</v>
      </c>
      <c r="M25" s="134">
        <v>6960</v>
      </c>
      <c r="N25" s="58"/>
      <c r="P25" s="104">
        <v>833</v>
      </c>
      <c r="Q25" s="108">
        <v>9.9500000000000005E-2</v>
      </c>
    </row>
    <row r="26" spans="1:20" s="57" customFormat="1" ht="15.55" x14ac:dyDescent="0.25">
      <c r="A26" s="58"/>
      <c r="B26" s="130" t="s">
        <v>123</v>
      </c>
      <c r="C26" s="131"/>
      <c r="D26" s="132" t="s">
        <v>59</v>
      </c>
      <c r="E26" s="133"/>
      <c r="F26" s="134">
        <v>991.87817258883251</v>
      </c>
      <c r="G26" s="134"/>
      <c r="H26" s="134">
        <v>991.87817258883251</v>
      </c>
      <c r="I26" s="134">
        <v>14.878172588832488</v>
      </c>
      <c r="J26" s="134">
        <v>977</v>
      </c>
      <c r="K26" s="143"/>
      <c r="L26" s="134">
        <v>5951.2690355329951</v>
      </c>
      <c r="M26" s="134">
        <v>5862</v>
      </c>
      <c r="N26" s="58"/>
      <c r="P26" s="104">
        <v>713.99999999999989</v>
      </c>
      <c r="Q26" s="108">
        <v>7.8600000000000003E-2</v>
      </c>
    </row>
    <row r="27" spans="1:20" s="57" customFormat="1" ht="15.55" x14ac:dyDescent="0.25">
      <c r="A27" s="58"/>
      <c r="B27" s="130" t="s">
        <v>122</v>
      </c>
      <c r="C27" s="131"/>
      <c r="D27" s="132" t="s">
        <v>58</v>
      </c>
      <c r="E27" s="133"/>
      <c r="F27" s="134">
        <v>991.87817258883251</v>
      </c>
      <c r="G27" s="134"/>
      <c r="H27" s="134">
        <v>991.87817258883251</v>
      </c>
      <c r="I27" s="134">
        <v>14.878172588832488</v>
      </c>
      <c r="J27" s="134">
        <v>977</v>
      </c>
      <c r="K27" s="143"/>
      <c r="L27" s="134">
        <v>5951.2690355329951</v>
      </c>
      <c r="M27" s="134">
        <v>5862</v>
      </c>
      <c r="N27" s="58"/>
      <c r="P27" s="104">
        <v>713.99999999999989</v>
      </c>
      <c r="Q27" s="108">
        <v>7.8600000000000003E-2</v>
      </c>
    </row>
    <row r="28" spans="1:20" s="57" customFormat="1" ht="15.55" x14ac:dyDescent="0.25">
      <c r="A28" s="58"/>
      <c r="B28" s="130" t="s">
        <v>187</v>
      </c>
      <c r="C28" s="131"/>
      <c r="D28" s="132" t="s">
        <v>183</v>
      </c>
      <c r="E28" s="133"/>
      <c r="F28" s="134">
        <v>1137.0558375634519</v>
      </c>
      <c r="G28" s="134"/>
      <c r="H28" s="134">
        <v>1137.0558375634519</v>
      </c>
      <c r="I28" s="134">
        <v>17.055837563451778</v>
      </c>
      <c r="J28" s="134">
        <v>1120</v>
      </c>
      <c r="K28" s="143"/>
      <c r="L28" s="134">
        <v>6822.3350253807112</v>
      </c>
      <c r="M28" s="134">
        <v>6720</v>
      </c>
      <c r="N28" s="58"/>
      <c r="P28" s="104"/>
      <c r="Q28" s="108"/>
    </row>
    <row r="29" spans="1:20" s="57" customFormat="1" ht="15.55" x14ac:dyDescent="0.25">
      <c r="A29" s="84"/>
      <c r="B29" s="144" t="s">
        <v>150</v>
      </c>
      <c r="C29" s="131"/>
      <c r="D29" s="132" t="s">
        <v>151</v>
      </c>
      <c r="E29" s="145"/>
      <c r="F29" s="134">
        <v>1363.4517766497463</v>
      </c>
      <c r="G29" s="134"/>
      <c r="H29" s="134">
        <v>1363.4517766497463</v>
      </c>
      <c r="I29" s="134">
        <v>20.451776649746193</v>
      </c>
      <c r="J29" s="134">
        <v>1343</v>
      </c>
      <c r="K29" s="136"/>
      <c r="L29" s="134">
        <v>8180.7106598984774</v>
      </c>
      <c r="M29" s="134">
        <v>8058</v>
      </c>
      <c r="N29" s="96"/>
      <c r="P29" s="104">
        <v>983</v>
      </c>
      <c r="Q29" s="108">
        <v>7.8600000000000003E-2</v>
      </c>
    </row>
    <row r="30" spans="1:20" s="87" customFormat="1" ht="15.55" x14ac:dyDescent="0.25">
      <c r="A30" s="84"/>
      <c r="B30" s="130" t="s">
        <v>232</v>
      </c>
      <c r="C30" s="131"/>
      <c r="D30" s="132" t="s">
        <v>249</v>
      </c>
      <c r="E30" s="145"/>
      <c r="F30" s="134">
        <v>1387.8172588832488</v>
      </c>
      <c r="G30" s="134"/>
      <c r="H30" s="134">
        <v>1387.8172588832488</v>
      </c>
      <c r="I30" s="134">
        <v>20.81725888324873</v>
      </c>
      <c r="J30" s="134">
        <v>1367</v>
      </c>
      <c r="K30" s="136"/>
      <c r="L30" s="134">
        <v>8326.9035532994931</v>
      </c>
      <c r="M30" s="134">
        <v>8202</v>
      </c>
      <c r="N30" s="96"/>
      <c r="P30" s="105">
        <v>1106</v>
      </c>
      <c r="Q30" s="108">
        <v>6.8599999999999994E-2</v>
      </c>
      <c r="S30" s="57"/>
      <c r="T30" s="57"/>
    </row>
    <row r="31" spans="1:20" s="87" customFormat="1" ht="15.55" x14ac:dyDescent="0.25">
      <c r="A31" s="84"/>
      <c r="B31" s="130" t="s">
        <v>101</v>
      </c>
      <c r="C31" s="131"/>
      <c r="D31" s="132" t="s">
        <v>201</v>
      </c>
      <c r="E31" s="145"/>
      <c r="F31" s="134">
        <v>1517.766497461929</v>
      </c>
      <c r="G31" s="134"/>
      <c r="H31" s="134">
        <v>1517.766497461929</v>
      </c>
      <c r="I31" s="134">
        <v>22.766497461928935</v>
      </c>
      <c r="J31" s="134">
        <v>1495</v>
      </c>
      <c r="K31" s="136"/>
      <c r="L31" s="134">
        <v>9106.5989847715737</v>
      </c>
      <c r="M31" s="134">
        <v>8970</v>
      </c>
      <c r="N31" s="96"/>
      <c r="P31" s="105">
        <v>1106</v>
      </c>
      <c r="Q31" s="108">
        <v>6.8599999999999994E-2</v>
      </c>
      <c r="S31" s="57"/>
      <c r="T31" s="57"/>
    </row>
    <row r="32" spans="1:20" s="87" customFormat="1" ht="15.55" x14ac:dyDescent="0.25">
      <c r="A32" s="84"/>
      <c r="B32" s="249" t="s">
        <v>253</v>
      </c>
      <c r="C32" s="131"/>
      <c r="D32" s="248" t="s">
        <v>254</v>
      </c>
      <c r="E32" s="145"/>
      <c r="F32" s="134">
        <v>1517.766497461929</v>
      </c>
      <c r="G32" s="134"/>
      <c r="H32" s="134">
        <v>1517.766497461929</v>
      </c>
      <c r="I32" s="134">
        <v>22.766497461928935</v>
      </c>
      <c r="J32" s="134">
        <v>1495</v>
      </c>
      <c r="K32" s="136"/>
      <c r="L32" s="134">
        <v>9106.5989847715737</v>
      </c>
      <c r="M32" s="134">
        <v>8970</v>
      </c>
      <c r="N32" s="96"/>
      <c r="P32" s="105"/>
      <c r="Q32" s="108"/>
      <c r="S32" s="113"/>
      <c r="T32" s="57"/>
    </row>
    <row r="33" spans="1:20" s="87" customFormat="1" ht="15.55" x14ac:dyDescent="0.25">
      <c r="A33" s="84"/>
      <c r="B33" s="130" t="s">
        <v>188</v>
      </c>
      <c r="C33" s="131"/>
      <c r="D33" s="132" t="s">
        <v>244</v>
      </c>
      <c r="E33" s="145"/>
      <c r="F33" s="134">
        <v>1473.0964467005076</v>
      </c>
      <c r="G33" s="134"/>
      <c r="H33" s="134">
        <v>1473.0964467005076</v>
      </c>
      <c r="I33" s="134">
        <v>22.096446700507613</v>
      </c>
      <c r="J33" s="134">
        <v>1451</v>
      </c>
      <c r="K33" s="136"/>
      <c r="L33" s="134">
        <v>8838.5786802030452</v>
      </c>
      <c r="M33" s="134">
        <v>8706</v>
      </c>
      <c r="N33" s="96"/>
      <c r="P33" s="105"/>
      <c r="Q33" s="108"/>
      <c r="S33" s="57"/>
      <c r="T33" s="57"/>
    </row>
    <row r="34" spans="1:20" s="87" customFormat="1" ht="15.55" x14ac:dyDescent="0.25">
      <c r="A34" s="84"/>
      <c r="B34" s="130" t="s">
        <v>233</v>
      </c>
      <c r="C34" s="131"/>
      <c r="D34" s="132" t="s">
        <v>250</v>
      </c>
      <c r="E34" s="145"/>
      <c r="F34" s="134">
        <v>1387.8172588832488</v>
      </c>
      <c r="G34" s="134"/>
      <c r="H34" s="134">
        <v>1387.8172588832488</v>
      </c>
      <c r="I34" s="134">
        <v>20.81725888324873</v>
      </c>
      <c r="J34" s="134">
        <v>1367</v>
      </c>
      <c r="K34" s="136"/>
      <c r="L34" s="134">
        <v>8326.9035532994931</v>
      </c>
      <c r="M34" s="134">
        <v>8202</v>
      </c>
      <c r="N34" s="96"/>
      <c r="P34" s="105"/>
      <c r="Q34" s="108"/>
      <c r="S34" s="57"/>
      <c r="T34" s="57"/>
    </row>
    <row r="35" spans="1:20" s="87" customFormat="1" ht="15.55" x14ac:dyDescent="0.25">
      <c r="A35" s="84"/>
      <c r="B35" s="130" t="s">
        <v>181</v>
      </c>
      <c r="C35" s="131"/>
      <c r="D35" s="132" t="s">
        <v>180</v>
      </c>
      <c r="E35" s="145"/>
      <c r="F35" s="134">
        <v>827.41116751269033</v>
      </c>
      <c r="G35" s="134"/>
      <c r="H35" s="134">
        <v>827.41116751269033</v>
      </c>
      <c r="I35" s="134">
        <v>12.411167512690355</v>
      </c>
      <c r="J35" s="134">
        <v>815</v>
      </c>
      <c r="K35" s="136"/>
      <c r="L35" s="134">
        <v>4964.4670050761415</v>
      </c>
      <c r="M35" s="134">
        <v>4890</v>
      </c>
      <c r="N35" s="96"/>
      <c r="P35" s="105">
        <v>599</v>
      </c>
      <c r="Q35" s="108">
        <v>6.8599999999999994E-2</v>
      </c>
      <c r="S35" s="57"/>
      <c r="T35" s="57"/>
    </row>
    <row r="36" spans="1:20" s="87" customFormat="1" ht="15.55" x14ac:dyDescent="0.25">
      <c r="A36" s="58"/>
      <c r="B36" s="130" t="s">
        <v>97</v>
      </c>
      <c r="C36" s="139"/>
      <c r="D36" s="132" t="s">
        <v>176</v>
      </c>
      <c r="E36" s="140"/>
      <c r="F36" s="134">
        <v>1486.294416243655</v>
      </c>
      <c r="G36" s="134">
        <v>425.38071065989857</v>
      </c>
      <c r="H36" s="134">
        <v>1060.9137055837564</v>
      </c>
      <c r="I36" s="134">
        <v>15.913705583756345</v>
      </c>
      <c r="J36" s="134">
        <v>1045</v>
      </c>
      <c r="K36" s="136"/>
      <c r="L36" s="134">
        <v>8917.7664974619292</v>
      </c>
      <c r="M36" s="134">
        <v>6270</v>
      </c>
      <c r="N36" s="58"/>
      <c r="P36" s="105">
        <v>1097</v>
      </c>
      <c r="Q36" s="108">
        <v>5.5599999999999997E-2</v>
      </c>
      <c r="S36" s="57"/>
      <c r="T36" s="57"/>
    </row>
    <row r="37" spans="1:20" s="87" customFormat="1" ht="15.55" x14ac:dyDescent="0.25">
      <c r="A37" s="58"/>
      <c r="B37" s="130" t="s">
        <v>173</v>
      </c>
      <c r="C37" s="139"/>
      <c r="D37" s="132" t="s">
        <v>197</v>
      </c>
      <c r="E37" s="140"/>
      <c r="F37" s="134">
        <v>1289.3401015228426</v>
      </c>
      <c r="G37" s="134">
        <v>228.42639593908621</v>
      </c>
      <c r="H37" s="134">
        <v>1060.9137055837564</v>
      </c>
      <c r="I37" s="134">
        <v>15.913705583756345</v>
      </c>
      <c r="J37" s="134">
        <v>1045</v>
      </c>
      <c r="K37" s="136"/>
      <c r="L37" s="134">
        <v>7736.0406091370551</v>
      </c>
      <c r="M37" s="134">
        <v>6270</v>
      </c>
      <c r="N37" s="58"/>
      <c r="P37" s="105">
        <v>939.99999999999989</v>
      </c>
      <c r="Q37" s="108">
        <v>6.5600000000000006E-2</v>
      </c>
      <c r="S37" s="57"/>
      <c r="T37" s="57"/>
    </row>
    <row r="38" spans="1:20" s="87" customFormat="1" ht="15.55" x14ac:dyDescent="0.25">
      <c r="A38" s="58"/>
      <c r="B38" s="130" t="s">
        <v>173</v>
      </c>
      <c r="C38" s="139"/>
      <c r="D38" s="132" t="s">
        <v>198</v>
      </c>
      <c r="E38" s="140"/>
      <c r="F38" s="134">
        <v>1119.7969543147208</v>
      </c>
      <c r="G38" s="134">
        <v>58.883248730964397</v>
      </c>
      <c r="H38" s="134">
        <v>1060.9137055837564</v>
      </c>
      <c r="I38" s="134">
        <v>15.913705583756345</v>
      </c>
      <c r="J38" s="134">
        <v>1045</v>
      </c>
      <c r="K38" s="136"/>
      <c r="L38" s="134">
        <v>6718.7817258883242</v>
      </c>
      <c r="M38" s="134">
        <v>6270</v>
      </c>
      <c r="N38" s="58"/>
      <c r="P38" s="105">
        <v>870</v>
      </c>
      <c r="Q38" s="108">
        <v>0</v>
      </c>
      <c r="S38" s="57"/>
      <c r="T38" s="57"/>
    </row>
    <row r="39" spans="1:20" s="87" customFormat="1" ht="15.55" x14ac:dyDescent="0.25">
      <c r="A39" s="58"/>
      <c r="B39" s="130" t="s">
        <v>106</v>
      </c>
      <c r="C39" s="139"/>
      <c r="D39" s="132" t="s">
        <v>61</v>
      </c>
      <c r="E39" s="140"/>
      <c r="F39" s="134">
        <v>523.85786802030452</v>
      </c>
      <c r="G39" s="134"/>
      <c r="H39" s="134">
        <v>523.85786802030452</v>
      </c>
      <c r="I39" s="134">
        <v>7.8578680203045677</v>
      </c>
      <c r="J39" s="134">
        <v>516</v>
      </c>
      <c r="K39" s="136"/>
      <c r="L39" s="134">
        <v>3143.1472081218271</v>
      </c>
      <c r="M39" s="134">
        <v>3096</v>
      </c>
      <c r="N39" s="58"/>
      <c r="P39" s="105">
        <v>372</v>
      </c>
      <c r="Q39" s="108">
        <v>8.6099999999999996E-2</v>
      </c>
      <c r="S39" s="57"/>
      <c r="T39" s="57"/>
    </row>
    <row r="40" spans="1:20" s="87" customFormat="1" ht="15.55" x14ac:dyDescent="0.25">
      <c r="A40" s="58"/>
      <c r="B40" s="130">
        <v>33201</v>
      </c>
      <c r="C40" s="139"/>
      <c r="D40" s="132" t="s">
        <v>61</v>
      </c>
      <c r="E40" s="140"/>
      <c r="F40" s="134">
        <v>556.34517766497459</v>
      </c>
      <c r="G40" s="134"/>
      <c r="H40" s="134">
        <v>556.34517766497459</v>
      </c>
      <c r="I40" s="134">
        <v>8.345177664974619</v>
      </c>
      <c r="J40" s="134">
        <v>548</v>
      </c>
      <c r="K40" s="136"/>
      <c r="L40" s="134">
        <v>3338.0710659898477</v>
      </c>
      <c r="M40" s="134">
        <v>3288</v>
      </c>
      <c r="N40" s="58"/>
      <c r="P40" s="105">
        <v>395</v>
      </c>
      <c r="Q40" s="108">
        <v>8.6099999999999996E-2</v>
      </c>
      <c r="S40" s="57"/>
      <c r="T40" s="57"/>
    </row>
    <row r="41" spans="1:20" s="87" customFormat="1" ht="15.55" x14ac:dyDescent="0.25">
      <c r="A41" s="58"/>
      <c r="B41" s="130">
        <v>33201</v>
      </c>
      <c r="C41" s="139"/>
      <c r="D41" s="132" t="s">
        <v>199</v>
      </c>
      <c r="E41" s="140"/>
      <c r="F41" s="134">
        <v>452.79187817258884</v>
      </c>
      <c r="G41" s="134"/>
      <c r="H41" s="134">
        <v>452.79187817258884</v>
      </c>
      <c r="I41" s="134">
        <v>6.7918781725888326</v>
      </c>
      <c r="J41" s="134">
        <v>446</v>
      </c>
      <c r="K41" s="136"/>
      <c r="L41" s="134">
        <v>2716.7512690355329</v>
      </c>
      <c r="M41" s="134">
        <v>2676</v>
      </c>
      <c r="N41" s="58"/>
      <c r="P41" s="105">
        <v>320</v>
      </c>
      <c r="Q41" s="108">
        <v>8.6099999999999996E-2</v>
      </c>
      <c r="S41" s="57"/>
      <c r="T41" s="57"/>
    </row>
    <row r="42" spans="1:20" s="57" customFormat="1" ht="15.55" x14ac:dyDescent="0.25">
      <c r="A42" s="58"/>
      <c r="B42" s="130" t="s">
        <v>105</v>
      </c>
      <c r="C42" s="131"/>
      <c r="D42" s="132" t="s">
        <v>60</v>
      </c>
      <c r="E42" s="133"/>
      <c r="F42" s="134">
        <v>1577.6649746192893</v>
      </c>
      <c r="G42" s="134"/>
      <c r="H42" s="134">
        <v>1577.6649746192893</v>
      </c>
      <c r="I42" s="134">
        <v>23.664974619289339</v>
      </c>
      <c r="J42" s="134">
        <v>1554</v>
      </c>
      <c r="K42" s="143"/>
      <c r="L42" s="134">
        <v>9465.9898477157367</v>
      </c>
      <c r="M42" s="134">
        <v>9324</v>
      </c>
      <c r="N42" s="58"/>
      <c r="P42" s="104">
        <v>1150</v>
      </c>
      <c r="Q42" s="108">
        <v>6.7599999999999993E-2</v>
      </c>
    </row>
    <row r="43" spans="1:20" s="57" customFormat="1" ht="15.55" x14ac:dyDescent="0.25">
      <c r="A43" s="58"/>
      <c r="B43" s="130" t="s">
        <v>182</v>
      </c>
      <c r="C43" s="131"/>
      <c r="D43" s="132" t="s">
        <v>223</v>
      </c>
      <c r="E43" s="133"/>
      <c r="F43" s="134">
        <v>1282.233502538071</v>
      </c>
      <c r="G43" s="134"/>
      <c r="H43" s="134">
        <v>1282.233502538071</v>
      </c>
      <c r="I43" s="134">
        <v>19.233502538071065</v>
      </c>
      <c r="J43" s="134">
        <v>1263</v>
      </c>
      <c r="K43" s="143"/>
      <c r="L43" s="134">
        <v>7693.4010152284263</v>
      </c>
      <c r="M43" s="134">
        <v>7578</v>
      </c>
      <c r="N43" s="58"/>
      <c r="P43" s="104">
        <v>998</v>
      </c>
      <c r="Q43" s="108">
        <v>0</v>
      </c>
    </row>
    <row r="44" spans="1:20" s="102" customFormat="1" ht="15.55" x14ac:dyDescent="0.25">
      <c r="A44" s="98"/>
      <c r="B44" s="130" t="s">
        <v>113</v>
      </c>
      <c r="C44" s="139"/>
      <c r="D44" s="132" t="s">
        <v>66</v>
      </c>
      <c r="E44" s="140"/>
      <c r="F44" s="134">
        <v>1047.715736040609</v>
      </c>
      <c r="G44" s="134"/>
      <c r="H44" s="134">
        <v>1047.715736040609</v>
      </c>
      <c r="I44" s="134">
        <v>15.715736040609135</v>
      </c>
      <c r="J44" s="134">
        <v>1032</v>
      </c>
      <c r="K44" s="143"/>
      <c r="L44" s="134">
        <v>6286.2944162436543</v>
      </c>
      <c r="M44" s="134">
        <v>6192</v>
      </c>
      <c r="N44" s="98"/>
      <c r="P44" s="106">
        <v>814</v>
      </c>
      <c r="Q44" s="108">
        <v>0</v>
      </c>
      <c r="S44" s="57"/>
      <c r="T44" s="57"/>
    </row>
    <row r="45" spans="1:20" s="57" customFormat="1" ht="15.55" x14ac:dyDescent="0.25">
      <c r="A45" s="58"/>
      <c r="B45" s="130" t="s">
        <v>99</v>
      </c>
      <c r="C45" s="131"/>
      <c r="D45" s="132" t="s">
        <v>39</v>
      </c>
      <c r="E45" s="133"/>
      <c r="F45" s="134">
        <v>1275.1269035532996</v>
      </c>
      <c r="G45" s="134"/>
      <c r="H45" s="134">
        <v>1275.1269035532996</v>
      </c>
      <c r="I45" s="134">
        <v>19.126903553299492</v>
      </c>
      <c r="J45" s="134">
        <v>1256</v>
      </c>
      <c r="K45" s="136"/>
      <c r="L45" s="134">
        <v>7650.7614213197976</v>
      </c>
      <c r="M45" s="134">
        <v>7536</v>
      </c>
      <c r="N45" s="58"/>
      <c r="P45" s="104">
        <v>919</v>
      </c>
      <c r="Q45" s="108">
        <v>7.8600000000000003E-2</v>
      </c>
    </row>
    <row r="46" spans="1:20" s="57" customFormat="1" ht="15.55" x14ac:dyDescent="0.25">
      <c r="A46" s="58"/>
      <c r="B46" s="130" t="s">
        <v>142</v>
      </c>
      <c r="C46" s="131"/>
      <c r="D46" s="132" t="s">
        <v>144</v>
      </c>
      <c r="E46" s="133"/>
      <c r="F46" s="134">
        <v>711.67512690355329</v>
      </c>
      <c r="G46" s="134"/>
      <c r="H46" s="134">
        <v>711.67512690355329</v>
      </c>
      <c r="I46" s="134">
        <v>10.675126903553299</v>
      </c>
      <c r="J46" s="134">
        <v>701</v>
      </c>
      <c r="K46" s="136"/>
      <c r="L46" s="134">
        <v>4270.0507614213202</v>
      </c>
      <c r="M46" s="134">
        <v>4206</v>
      </c>
      <c r="N46" s="58"/>
      <c r="P46" s="104">
        <v>516</v>
      </c>
      <c r="Q46" s="108">
        <v>6.8599999999999994E-2</v>
      </c>
    </row>
    <row r="47" spans="1:20" s="57" customFormat="1" ht="15.55" x14ac:dyDescent="0.25">
      <c r="A47" s="58"/>
      <c r="B47" s="144" t="s">
        <v>155</v>
      </c>
      <c r="C47" s="131"/>
      <c r="D47" s="132" t="s">
        <v>174</v>
      </c>
      <c r="E47" s="133"/>
      <c r="F47" s="134">
        <v>711.67512690355329</v>
      </c>
      <c r="G47" s="134"/>
      <c r="H47" s="134">
        <v>711.67512690355329</v>
      </c>
      <c r="I47" s="134">
        <v>10.675126903553299</v>
      </c>
      <c r="J47" s="134">
        <v>701</v>
      </c>
      <c r="K47" s="136"/>
      <c r="L47" s="134">
        <v>4270.0507614213202</v>
      </c>
      <c r="M47" s="134">
        <v>4206</v>
      </c>
      <c r="N47" s="58"/>
      <c r="P47" s="104">
        <v>516</v>
      </c>
      <c r="Q47" s="108">
        <v>6.8599999999999994E-2</v>
      </c>
    </row>
    <row r="48" spans="1:20" s="57" customFormat="1" ht="15.55" x14ac:dyDescent="0.25">
      <c r="A48" s="58"/>
      <c r="B48" s="130" t="s">
        <v>238</v>
      </c>
      <c r="C48" s="131"/>
      <c r="D48" s="132" t="s">
        <v>38</v>
      </c>
      <c r="E48" s="133"/>
      <c r="F48" s="134">
        <v>779.69543147208128</v>
      </c>
      <c r="G48" s="134"/>
      <c r="H48" s="134">
        <v>779.69543147208128</v>
      </c>
      <c r="I48" s="134">
        <v>11.69543147208122</v>
      </c>
      <c r="J48" s="134">
        <v>768</v>
      </c>
      <c r="K48" s="136"/>
      <c r="L48" s="134">
        <v>4678.1725888324872</v>
      </c>
      <c r="M48" s="134">
        <v>4608</v>
      </c>
      <c r="N48" s="58"/>
      <c r="P48" s="104">
        <v>565</v>
      </c>
      <c r="Q48" s="108">
        <v>6.8599999999999994E-2</v>
      </c>
    </row>
    <row r="49" spans="1:18" s="57" customFormat="1" ht="15.55" x14ac:dyDescent="0.25">
      <c r="A49" s="58"/>
      <c r="B49" s="130" t="s">
        <v>178</v>
      </c>
      <c r="C49" s="131"/>
      <c r="D49" s="132" t="s">
        <v>177</v>
      </c>
      <c r="E49" s="133"/>
      <c r="F49" s="134">
        <v>819.28934010152284</v>
      </c>
      <c r="G49" s="134"/>
      <c r="H49" s="134">
        <v>819.28934010152284</v>
      </c>
      <c r="I49" s="134">
        <v>12.289340101522843</v>
      </c>
      <c r="J49" s="134">
        <v>807</v>
      </c>
      <c r="K49" s="136"/>
      <c r="L49" s="134">
        <v>4915.7360406091375</v>
      </c>
      <c r="M49" s="134">
        <v>4842</v>
      </c>
      <c r="N49" s="58"/>
      <c r="P49" s="104">
        <v>594.99900000000002</v>
      </c>
      <c r="Q49" s="108">
        <v>6.8599999999999994E-2</v>
      </c>
      <c r="R49" s="101"/>
    </row>
    <row r="50" spans="1:18" s="57" customFormat="1" ht="15.55" x14ac:dyDescent="0.25">
      <c r="A50" s="58"/>
      <c r="B50" s="130">
        <v>32230</v>
      </c>
      <c r="C50" s="131"/>
      <c r="D50" s="132" t="s">
        <v>33</v>
      </c>
      <c r="E50" s="133"/>
      <c r="F50" s="134">
        <v>711.67512690355329</v>
      </c>
      <c r="G50" s="134"/>
      <c r="H50" s="134">
        <v>711.67512690355329</v>
      </c>
      <c r="I50" s="134">
        <v>10.675126903553299</v>
      </c>
      <c r="J50" s="134">
        <v>701</v>
      </c>
      <c r="K50" s="136"/>
      <c r="L50" s="134">
        <v>4270.0507614213202</v>
      </c>
      <c r="M50" s="134">
        <v>4206</v>
      </c>
      <c r="N50" s="58"/>
      <c r="P50" s="104">
        <v>516</v>
      </c>
      <c r="Q50" s="108">
        <v>6.8599999999999994E-2</v>
      </c>
    </row>
    <row r="51" spans="1:18" s="57" customFormat="1" ht="15.55" x14ac:dyDescent="0.25">
      <c r="A51" s="58"/>
      <c r="B51" s="130" t="s">
        <v>241</v>
      </c>
      <c r="C51" s="131"/>
      <c r="D51" s="132" t="s">
        <v>227</v>
      </c>
      <c r="E51" s="133"/>
      <c r="F51" s="134">
        <v>750.25380710659897</v>
      </c>
      <c r="G51" s="134"/>
      <c r="H51" s="134">
        <v>750.25380710659897</v>
      </c>
      <c r="I51" s="134">
        <v>11.253807106598984</v>
      </c>
      <c r="J51" s="134">
        <v>739</v>
      </c>
      <c r="K51" s="143"/>
      <c r="L51" s="134">
        <v>4501.5228426395934</v>
      </c>
      <c r="M51" s="134">
        <v>4434</v>
      </c>
      <c r="N51" s="58"/>
      <c r="P51" s="104">
        <v>1068</v>
      </c>
      <c r="Q51" s="108">
        <v>7.8600000000000003E-2</v>
      </c>
    </row>
    <row r="52" spans="1:18" s="57" customFormat="1" ht="15.55" x14ac:dyDescent="0.25">
      <c r="A52" s="58"/>
      <c r="B52" s="130" t="s">
        <v>234</v>
      </c>
      <c r="C52" s="131"/>
      <c r="D52" s="132" t="s">
        <v>228</v>
      </c>
      <c r="E52" s="133"/>
      <c r="F52" s="134">
        <v>750.25380710659897</v>
      </c>
      <c r="G52" s="134"/>
      <c r="H52" s="134">
        <v>750.25380710659897</v>
      </c>
      <c r="I52" s="134">
        <v>11.253807106598984</v>
      </c>
      <c r="J52" s="134">
        <v>739</v>
      </c>
      <c r="K52" s="143"/>
      <c r="L52" s="134">
        <v>4501.5228426395934</v>
      </c>
      <c r="M52" s="134">
        <v>4434</v>
      </c>
      <c r="N52" s="58"/>
      <c r="P52" s="104">
        <v>1068</v>
      </c>
      <c r="Q52" s="108">
        <v>7.8600000000000003E-2</v>
      </c>
    </row>
    <row r="53" spans="1:18" s="57" customFormat="1" ht="15.55" x14ac:dyDescent="0.25">
      <c r="A53" s="58"/>
      <c r="B53" s="249" t="s">
        <v>257</v>
      </c>
      <c r="C53" s="131"/>
      <c r="D53" s="248" t="s">
        <v>62</v>
      </c>
      <c r="E53" s="133"/>
      <c r="F53" s="134">
        <v>1480.2030456852792</v>
      </c>
      <c r="G53" s="134"/>
      <c r="H53" s="134">
        <v>1480.2030456852792</v>
      </c>
      <c r="I53" s="134">
        <v>22.203045685279186</v>
      </c>
      <c r="J53" s="134">
        <v>1458</v>
      </c>
      <c r="K53" s="143"/>
      <c r="L53" s="134">
        <v>8881.2182741116758</v>
      </c>
      <c r="M53" s="134">
        <v>8748</v>
      </c>
      <c r="N53" s="58"/>
      <c r="P53" s="104">
        <v>1068</v>
      </c>
      <c r="Q53" s="108">
        <v>7.8600000000000003E-2</v>
      </c>
    </row>
    <row r="54" spans="1:18" s="57" customFormat="1" ht="15.55" x14ac:dyDescent="0.25">
      <c r="A54" s="58"/>
      <c r="B54" s="130" t="s">
        <v>167</v>
      </c>
      <c r="C54" s="131"/>
      <c r="D54" s="132" t="s">
        <v>158</v>
      </c>
      <c r="E54" s="133"/>
      <c r="F54" s="134">
        <v>677.15736040609136</v>
      </c>
      <c r="G54" s="134"/>
      <c r="H54" s="134">
        <v>677.15736040609136</v>
      </c>
      <c r="I54" s="134">
        <v>10.157360406091369</v>
      </c>
      <c r="J54" s="134">
        <v>667</v>
      </c>
      <c r="K54" s="136"/>
      <c r="L54" s="134">
        <v>4062.9441624365481</v>
      </c>
      <c r="M54" s="134">
        <v>4002</v>
      </c>
      <c r="N54" s="58"/>
      <c r="P54" s="104">
        <v>485</v>
      </c>
      <c r="Q54" s="108">
        <v>7.8600000000000003E-2</v>
      </c>
    </row>
    <row r="55" spans="1:18" s="57" customFormat="1" ht="15.55" x14ac:dyDescent="0.25">
      <c r="A55" s="58"/>
      <c r="B55" s="130" t="s">
        <v>159</v>
      </c>
      <c r="C55" s="131"/>
      <c r="D55" s="132" t="s">
        <v>242</v>
      </c>
      <c r="E55" s="133"/>
      <c r="F55" s="134">
        <v>643.65482233502541</v>
      </c>
      <c r="G55" s="134"/>
      <c r="H55" s="134">
        <v>643.65482233502541</v>
      </c>
      <c r="I55" s="134">
        <v>9.654822335025381</v>
      </c>
      <c r="J55" s="134">
        <v>634</v>
      </c>
      <c r="K55" s="136"/>
      <c r="L55" s="134">
        <v>3861.9289340101523</v>
      </c>
      <c r="M55" s="134">
        <v>3804</v>
      </c>
      <c r="N55" s="58"/>
      <c r="P55" s="104">
        <v>485</v>
      </c>
      <c r="Q55" s="108">
        <v>7.8600000000000003E-2</v>
      </c>
    </row>
    <row r="56" spans="1:18" s="57" customFormat="1" ht="15.55" x14ac:dyDescent="0.25">
      <c r="A56" s="58"/>
      <c r="B56" s="130" t="s">
        <v>103</v>
      </c>
      <c r="C56" s="131"/>
      <c r="D56" s="132" t="s">
        <v>55</v>
      </c>
      <c r="E56" s="133"/>
      <c r="F56" s="134">
        <v>677.15736040609136</v>
      </c>
      <c r="G56" s="134"/>
      <c r="H56" s="134">
        <v>677.15736040609136</v>
      </c>
      <c r="I56" s="134">
        <v>10.157360406091369</v>
      </c>
      <c r="J56" s="134">
        <v>667</v>
      </c>
      <c r="K56" s="136"/>
      <c r="L56" s="134">
        <v>4062.9441624365481</v>
      </c>
      <c r="M56" s="134">
        <v>4002</v>
      </c>
      <c r="N56" s="58"/>
      <c r="P56" s="104">
        <v>485.00099999999998</v>
      </c>
      <c r="Q56" s="108">
        <v>7.8600000000000003E-2</v>
      </c>
    </row>
    <row r="57" spans="1:18" s="57" customFormat="1" ht="15.55" x14ac:dyDescent="0.25">
      <c r="A57" s="58"/>
      <c r="B57" s="130" t="s">
        <v>104</v>
      </c>
      <c r="C57" s="131"/>
      <c r="D57" s="132" t="s">
        <v>56</v>
      </c>
      <c r="E57" s="133"/>
      <c r="F57" s="134">
        <v>677.15736040609136</v>
      </c>
      <c r="G57" s="134"/>
      <c r="H57" s="134">
        <v>677.15736040609136</v>
      </c>
      <c r="I57" s="134">
        <v>10.157360406091369</v>
      </c>
      <c r="J57" s="134">
        <v>667</v>
      </c>
      <c r="K57" s="136"/>
      <c r="L57" s="134">
        <v>4062.9441624365481</v>
      </c>
      <c r="M57" s="134">
        <v>4002</v>
      </c>
      <c r="N57" s="58"/>
      <c r="P57" s="104">
        <v>485</v>
      </c>
      <c r="Q57" s="108">
        <v>7.8600000000000003E-2</v>
      </c>
    </row>
    <row r="58" spans="1:18" s="57" customFormat="1" ht="15.55" x14ac:dyDescent="0.25">
      <c r="A58" s="58"/>
      <c r="B58" s="130" t="s">
        <v>239</v>
      </c>
      <c r="C58" s="131"/>
      <c r="D58" s="132" t="s">
        <v>37</v>
      </c>
      <c r="E58" s="141"/>
      <c r="F58" s="134">
        <v>779.69543147208128</v>
      </c>
      <c r="G58" s="134"/>
      <c r="H58" s="134">
        <v>779.69543147208128</v>
      </c>
      <c r="I58" s="134">
        <v>11.69543147208122</v>
      </c>
      <c r="J58" s="134">
        <v>768</v>
      </c>
      <c r="K58" s="136"/>
      <c r="L58" s="134">
        <v>4678.1725888324872</v>
      </c>
      <c r="M58" s="134">
        <v>4608</v>
      </c>
      <c r="N58" s="58"/>
      <c r="P58" s="104">
        <v>565</v>
      </c>
      <c r="Q58" s="108">
        <v>6.8599999999999994E-2</v>
      </c>
    </row>
    <row r="59" spans="1:18" s="57" customFormat="1" ht="15.55" x14ac:dyDescent="0.25">
      <c r="A59" s="58"/>
      <c r="B59" s="130" t="s">
        <v>240</v>
      </c>
      <c r="C59" s="131"/>
      <c r="D59" s="132" t="s">
        <v>36</v>
      </c>
      <c r="E59" s="133"/>
      <c r="F59" s="134">
        <v>779.69543147208128</v>
      </c>
      <c r="G59" s="134"/>
      <c r="H59" s="134">
        <v>779.69543147208128</v>
      </c>
      <c r="I59" s="134">
        <v>11.69543147208122</v>
      </c>
      <c r="J59" s="134">
        <v>768</v>
      </c>
      <c r="K59" s="136"/>
      <c r="L59" s="134">
        <v>4678.1725888324872</v>
      </c>
      <c r="M59" s="134">
        <v>4608</v>
      </c>
      <c r="N59" s="58"/>
      <c r="P59" s="104">
        <v>565</v>
      </c>
      <c r="Q59" s="108">
        <v>6.8599999999999994E-2</v>
      </c>
    </row>
    <row r="60" spans="1:18" s="57" customFormat="1" ht="15.55" x14ac:dyDescent="0.25">
      <c r="A60" s="58"/>
      <c r="B60" s="130" t="s">
        <v>165</v>
      </c>
      <c r="C60" s="139"/>
      <c r="D60" s="132" t="s">
        <v>192</v>
      </c>
      <c r="E60" s="147"/>
      <c r="F60" s="134">
        <v>452.79187817258884</v>
      </c>
      <c r="G60" s="134"/>
      <c r="H60" s="134">
        <v>452.79187817258884</v>
      </c>
      <c r="I60" s="134">
        <v>6.7918781725888326</v>
      </c>
      <c r="J60" s="134">
        <v>446</v>
      </c>
      <c r="K60" s="136"/>
      <c r="L60" s="134">
        <v>2716.7512690355329</v>
      </c>
      <c r="M60" s="134">
        <v>2676</v>
      </c>
      <c r="N60" s="95"/>
      <c r="P60" s="104">
        <v>320</v>
      </c>
      <c r="Q60" s="108">
        <v>8.6099999999999996E-2</v>
      </c>
    </row>
    <row r="61" spans="1:18" s="57" customFormat="1" ht="15.55" x14ac:dyDescent="0.25">
      <c r="A61" s="58"/>
      <c r="B61" s="130" t="s">
        <v>111</v>
      </c>
      <c r="C61" s="131"/>
      <c r="D61" s="132" t="s">
        <v>64</v>
      </c>
      <c r="E61" s="133"/>
      <c r="F61" s="134">
        <v>2537.0558375634519</v>
      </c>
      <c r="G61" s="134"/>
      <c r="H61" s="134">
        <v>2537.0558375634519</v>
      </c>
      <c r="I61" s="134">
        <v>38.055837563451774</v>
      </c>
      <c r="J61" s="134">
        <v>2499</v>
      </c>
      <c r="K61" s="143"/>
      <c r="L61" s="134">
        <v>15222.335025380711</v>
      </c>
      <c r="M61" s="134">
        <v>14994</v>
      </c>
      <c r="N61" s="58"/>
      <c r="P61" s="104">
        <v>1872</v>
      </c>
      <c r="Q61" s="108">
        <v>5.7099999999999998E-2</v>
      </c>
    </row>
    <row r="62" spans="1:18" s="57" customFormat="1" ht="15.55" x14ac:dyDescent="0.25">
      <c r="A62" s="58"/>
      <c r="B62" s="130" t="s">
        <v>98</v>
      </c>
      <c r="C62" s="131"/>
      <c r="D62" s="132" t="s">
        <v>46</v>
      </c>
      <c r="E62" s="141"/>
      <c r="F62" s="134">
        <v>1259.8984771573605</v>
      </c>
      <c r="G62" s="134"/>
      <c r="H62" s="134">
        <v>1259.8984771573605</v>
      </c>
      <c r="I62" s="134">
        <v>18.898477157360407</v>
      </c>
      <c r="J62" s="134">
        <v>1241</v>
      </c>
      <c r="K62" s="142"/>
      <c r="L62" s="134">
        <v>7559.390862944163</v>
      </c>
      <c r="M62" s="134">
        <v>7446</v>
      </c>
      <c r="N62" s="58"/>
      <c r="P62" s="104">
        <v>927</v>
      </c>
      <c r="Q62" s="108">
        <v>5.7099999999999998E-2</v>
      </c>
    </row>
    <row r="63" spans="1:18" s="57" customFormat="1" ht="15.55" x14ac:dyDescent="0.25">
      <c r="A63" s="58"/>
      <c r="B63" s="130" t="s">
        <v>112</v>
      </c>
      <c r="C63" s="131"/>
      <c r="D63" s="132" t="s">
        <v>65</v>
      </c>
      <c r="E63" s="133"/>
      <c r="F63" s="134">
        <v>2573.6040609137058</v>
      </c>
      <c r="G63" s="134"/>
      <c r="H63" s="134">
        <v>2573.6040609137058</v>
      </c>
      <c r="I63" s="134">
        <v>38.604060913705588</v>
      </c>
      <c r="J63" s="134">
        <v>2535</v>
      </c>
      <c r="K63" s="143"/>
      <c r="L63" s="134">
        <v>15441.624365482236</v>
      </c>
      <c r="M63" s="134">
        <v>15210</v>
      </c>
      <c r="N63" s="58"/>
      <c r="P63" s="104">
        <v>1894</v>
      </c>
      <c r="Q63" s="108">
        <v>0.06</v>
      </c>
    </row>
    <row r="64" spans="1:18" s="57" customFormat="1" ht="15.55" x14ac:dyDescent="0.25">
      <c r="A64" s="58"/>
      <c r="B64" s="130" t="s">
        <v>156</v>
      </c>
      <c r="C64" s="139"/>
      <c r="D64" s="148" t="s">
        <v>166</v>
      </c>
      <c r="E64" s="140"/>
      <c r="F64" s="134">
        <v>634.51776649746193</v>
      </c>
      <c r="G64" s="134"/>
      <c r="H64" s="134">
        <v>634.51776649746193</v>
      </c>
      <c r="I64" s="134">
        <v>9.5177664974619294</v>
      </c>
      <c r="J64" s="134">
        <v>625</v>
      </c>
      <c r="K64" s="136"/>
      <c r="L64" s="134">
        <v>3807.1065989847716</v>
      </c>
      <c r="M64" s="134">
        <v>3750</v>
      </c>
      <c r="N64" s="58"/>
      <c r="P64" s="104">
        <v>456</v>
      </c>
      <c r="Q64" s="108">
        <v>7.8600000000000003E-2</v>
      </c>
    </row>
    <row r="65" spans="1:19" s="57" customFormat="1" ht="15.55" x14ac:dyDescent="0.25">
      <c r="A65" s="58"/>
      <c r="B65" s="130" t="s">
        <v>193</v>
      </c>
      <c r="C65" s="139"/>
      <c r="D65" s="148" t="s">
        <v>194</v>
      </c>
      <c r="E65" s="140"/>
      <c r="F65" s="134">
        <v>452.79187817258884</v>
      </c>
      <c r="G65" s="134"/>
      <c r="H65" s="134">
        <v>452.79187817258884</v>
      </c>
      <c r="I65" s="134">
        <v>6.7918781725888326</v>
      </c>
      <c r="J65" s="134">
        <v>446</v>
      </c>
      <c r="K65" s="136"/>
      <c r="L65" s="134">
        <v>2716.7512690355329</v>
      </c>
      <c r="M65" s="134">
        <v>2676</v>
      </c>
      <c r="N65" s="58"/>
      <c r="P65" s="104">
        <v>320</v>
      </c>
      <c r="Q65" s="108">
        <v>8.6099999999999996E-2</v>
      </c>
    </row>
    <row r="66" spans="1:19" s="57" customFormat="1" ht="15.55" x14ac:dyDescent="0.25">
      <c r="A66" s="58"/>
      <c r="B66" s="130" t="s">
        <v>237</v>
      </c>
      <c r="C66" s="131"/>
      <c r="D66" s="132" t="s">
        <v>200</v>
      </c>
      <c r="E66" s="133"/>
      <c r="F66" s="134">
        <v>711.67512690355329</v>
      </c>
      <c r="G66" s="134"/>
      <c r="H66" s="134">
        <v>711.67512690355329</v>
      </c>
      <c r="I66" s="134">
        <v>10.675126903553299</v>
      </c>
      <c r="J66" s="134">
        <v>701</v>
      </c>
      <c r="K66" s="136"/>
      <c r="L66" s="134">
        <v>4270.0507614213202</v>
      </c>
      <c r="M66" s="134">
        <v>4206</v>
      </c>
      <c r="N66" s="58"/>
      <c r="P66" s="104">
        <v>516</v>
      </c>
      <c r="Q66" s="108">
        <v>6.8599999999999994E-2</v>
      </c>
    </row>
    <row r="67" spans="1:19" s="57" customFormat="1" ht="15.55" x14ac:dyDescent="0.25">
      <c r="A67" s="58"/>
      <c r="B67" s="144" t="s">
        <v>148</v>
      </c>
      <c r="C67" s="131"/>
      <c r="D67" s="132" t="s">
        <v>175</v>
      </c>
      <c r="E67" s="133"/>
      <c r="F67" s="134">
        <v>940.10152284263961</v>
      </c>
      <c r="G67" s="134"/>
      <c r="H67" s="134">
        <v>940.10152284263961</v>
      </c>
      <c r="I67" s="134">
        <v>14.101522842639593</v>
      </c>
      <c r="J67" s="134">
        <v>926</v>
      </c>
      <c r="K67" s="143"/>
      <c r="L67" s="134">
        <v>5640.6091370558379</v>
      </c>
      <c r="M67" s="134">
        <v>5556</v>
      </c>
      <c r="N67" s="58"/>
      <c r="P67" s="104">
        <v>691</v>
      </c>
      <c r="Q67" s="108">
        <v>5.5899999999999998E-2</v>
      </c>
    </row>
    <row r="68" spans="1:19" s="57" customFormat="1" ht="15.55" x14ac:dyDescent="0.25">
      <c r="A68" s="58"/>
      <c r="B68" s="130" t="s">
        <v>114</v>
      </c>
      <c r="C68" s="131"/>
      <c r="D68" s="132" t="s">
        <v>185</v>
      </c>
      <c r="E68" s="133"/>
      <c r="F68" s="134">
        <v>1356.3451776649747</v>
      </c>
      <c r="G68" s="134"/>
      <c r="H68" s="134">
        <v>1356.3451776649747</v>
      </c>
      <c r="I68" s="134">
        <v>20.345177664974621</v>
      </c>
      <c r="J68" s="134">
        <v>1336</v>
      </c>
      <c r="K68" s="143"/>
      <c r="L68" s="134">
        <v>8138.0710659898486</v>
      </c>
      <c r="M68" s="134">
        <v>8016</v>
      </c>
      <c r="N68" s="58"/>
      <c r="P68" s="104">
        <v>980</v>
      </c>
      <c r="Q68" s="108">
        <v>7.5999999999999998E-2</v>
      </c>
    </row>
    <row r="69" spans="1:19" s="57" customFormat="1" ht="15.55" x14ac:dyDescent="0.25">
      <c r="A69" s="58"/>
      <c r="B69" s="130" t="s">
        <v>127</v>
      </c>
      <c r="C69" s="131"/>
      <c r="D69" s="132" t="s">
        <v>68</v>
      </c>
      <c r="E69" s="133"/>
      <c r="F69" s="134">
        <v>1511.6751269035533</v>
      </c>
      <c r="G69" s="134"/>
      <c r="H69" s="134">
        <v>1511.6751269035533</v>
      </c>
      <c r="I69" s="134">
        <v>22.675126903553299</v>
      </c>
      <c r="J69" s="134">
        <v>1489</v>
      </c>
      <c r="K69" s="143"/>
      <c r="L69" s="134">
        <v>9070.0507614213202</v>
      </c>
      <c r="M69" s="134">
        <v>8934</v>
      </c>
      <c r="N69" s="58"/>
      <c r="P69" s="104">
        <v>1091</v>
      </c>
      <c r="Q69" s="108">
        <v>7.8600000000000003E-2</v>
      </c>
    </row>
    <row r="70" spans="1:19" s="57" customFormat="1" ht="15.55" x14ac:dyDescent="0.25">
      <c r="A70" s="58"/>
      <c r="B70" s="249" t="s">
        <v>258</v>
      </c>
      <c r="C70" s="131"/>
      <c r="D70" s="248" t="s">
        <v>186</v>
      </c>
      <c r="E70" s="133"/>
      <c r="F70" s="134">
        <v>1467.0050761421321</v>
      </c>
      <c r="G70" s="134"/>
      <c r="H70" s="134">
        <v>1467.0050761421321</v>
      </c>
      <c r="I70" s="134">
        <v>22.00507614213198</v>
      </c>
      <c r="J70" s="134">
        <v>1445</v>
      </c>
      <c r="K70" s="136"/>
      <c r="L70" s="134">
        <v>8802.0304568527936</v>
      </c>
      <c r="M70" s="134">
        <v>8670</v>
      </c>
      <c r="N70" s="58"/>
      <c r="P70" s="104">
        <v>1058</v>
      </c>
      <c r="Q70" s="108">
        <v>7.8600000000000003E-2</v>
      </c>
    </row>
    <row r="71" spans="1:19" s="57" customFormat="1" ht="15.55" x14ac:dyDescent="0.25">
      <c r="A71" s="58"/>
      <c r="B71" s="130">
        <v>713</v>
      </c>
      <c r="C71" s="131"/>
      <c r="D71" s="132" t="s">
        <v>32</v>
      </c>
      <c r="E71" s="147"/>
      <c r="F71" s="134">
        <v>851.7766497461929</v>
      </c>
      <c r="G71" s="134"/>
      <c r="H71" s="134">
        <v>851.7766497461929</v>
      </c>
      <c r="I71" s="134">
        <v>12.776649746192893</v>
      </c>
      <c r="J71" s="134">
        <v>839</v>
      </c>
      <c r="K71" s="136"/>
      <c r="L71" s="134">
        <v>5110.6598984771572</v>
      </c>
      <c r="M71" s="134">
        <v>5034</v>
      </c>
      <c r="N71" s="95"/>
      <c r="P71" s="104">
        <v>620</v>
      </c>
      <c r="Q71" s="108">
        <v>6.5600000000000006E-2</v>
      </c>
    </row>
    <row r="72" spans="1:19" s="57" customFormat="1" ht="15.55" x14ac:dyDescent="0.25">
      <c r="A72" s="58"/>
      <c r="B72" s="249" t="s">
        <v>259</v>
      </c>
      <c r="C72" s="131"/>
      <c r="D72" s="248" t="s">
        <v>63</v>
      </c>
      <c r="E72" s="133"/>
      <c r="F72" s="134">
        <v>1361.4213197969543</v>
      </c>
      <c r="G72" s="134"/>
      <c r="H72" s="134">
        <v>1361.4213197969543</v>
      </c>
      <c r="I72" s="134">
        <v>20.421319796954315</v>
      </c>
      <c r="J72" s="134">
        <v>1341</v>
      </c>
      <c r="K72" s="143"/>
      <c r="L72" s="134">
        <v>8168.5279187817259</v>
      </c>
      <c r="M72" s="134">
        <v>8046</v>
      </c>
      <c r="N72" s="58"/>
      <c r="P72" s="104">
        <v>982</v>
      </c>
      <c r="Q72" s="108">
        <v>7.8600000000000003E-2</v>
      </c>
    </row>
    <row r="73" spans="1:19" s="57" customFormat="1" ht="15.55" x14ac:dyDescent="0.25">
      <c r="A73" s="58"/>
      <c r="B73" s="130" t="s">
        <v>95</v>
      </c>
      <c r="C73" s="131"/>
      <c r="D73" s="132" t="s">
        <v>140</v>
      </c>
      <c r="E73" s="133"/>
      <c r="F73" s="134">
        <v>966.49746192893406</v>
      </c>
      <c r="G73" s="134"/>
      <c r="H73" s="134">
        <v>966.49746192893406</v>
      </c>
      <c r="I73" s="134">
        <v>14.49746192893401</v>
      </c>
      <c r="J73" s="134">
        <v>952</v>
      </c>
      <c r="K73" s="136"/>
      <c r="L73" s="134">
        <v>5798.9847715736041</v>
      </c>
      <c r="M73" s="134">
        <v>5712</v>
      </c>
      <c r="N73" s="58"/>
      <c r="P73" s="104">
        <v>707</v>
      </c>
      <c r="Q73" s="108">
        <v>0.06</v>
      </c>
    </row>
    <row r="74" spans="1:19" s="57" customFormat="1" ht="15.55" x14ac:dyDescent="0.25">
      <c r="A74" s="58"/>
      <c r="B74" s="130">
        <v>706</v>
      </c>
      <c r="C74" s="131"/>
      <c r="D74" s="132" t="s">
        <v>48</v>
      </c>
      <c r="E74" s="131"/>
      <c r="F74" s="134">
        <v>1127.9187817258883</v>
      </c>
      <c r="G74" s="134"/>
      <c r="H74" s="134">
        <v>1127.9187817258883</v>
      </c>
      <c r="I74" s="134">
        <v>16.918781725888323</v>
      </c>
      <c r="J74" s="134">
        <v>1111</v>
      </c>
      <c r="K74" s="136"/>
      <c r="L74" s="134">
        <v>6767.5126903553301</v>
      </c>
      <c r="M74" s="134">
        <v>6666</v>
      </c>
      <c r="N74" s="95"/>
      <c r="P74" s="104">
        <v>820</v>
      </c>
      <c r="Q74" s="108">
        <v>6.8599999999999994E-2</v>
      </c>
    </row>
    <row r="75" spans="1:19" s="57" customFormat="1" ht="15.55" x14ac:dyDescent="0.25">
      <c r="A75" s="58"/>
      <c r="B75" s="130" t="s">
        <v>235</v>
      </c>
      <c r="C75" s="131"/>
      <c r="D75" s="132" t="s">
        <v>229</v>
      </c>
      <c r="E75" s="131"/>
      <c r="F75" s="134">
        <v>750.25380710659897</v>
      </c>
      <c r="G75" s="134"/>
      <c r="H75" s="134">
        <v>750.25380710659897</v>
      </c>
      <c r="I75" s="134">
        <v>11.253807106598984</v>
      </c>
      <c r="J75" s="134">
        <v>739</v>
      </c>
      <c r="K75" s="136"/>
      <c r="L75" s="134">
        <v>4501.5228426395934</v>
      </c>
      <c r="M75" s="134">
        <v>4434</v>
      </c>
      <c r="N75" s="95"/>
      <c r="P75" s="104">
        <v>820</v>
      </c>
      <c r="Q75" s="108">
        <v>6.8599999999999994E-2</v>
      </c>
    </row>
    <row r="76" spans="1:19" s="57" customFormat="1" ht="15.55" x14ac:dyDescent="0.25">
      <c r="A76" s="58"/>
      <c r="B76" s="130" t="s">
        <v>236</v>
      </c>
      <c r="C76" s="131"/>
      <c r="D76" s="132" t="s">
        <v>230</v>
      </c>
      <c r="E76" s="131"/>
      <c r="F76" s="134">
        <v>750.25380710659897</v>
      </c>
      <c r="G76" s="134"/>
      <c r="H76" s="134">
        <v>750.25380710659897</v>
      </c>
      <c r="I76" s="134">
        <v>11.253807106598984</v>
      </c>
      <c r="J76" s="134">
        <v>739</v>
      </c>
      <c r="K76" s="136"/>
      <c r="L76" s="134">
        <v>4501.5228426395934</v>
      </c>
      <c r="M76" s="134">
        <v>4434</v>
      </c>
      <c r="N76" s="95"/>
      <c r="P76" s="104">
        <v>820</v>
      </c>
      <c r="Q76" s="108">
        <v>6.8599999999999994E-2</v>
      </c>
    </row>
    <row r="77" spans="1:19" s="57" customFormat="1" ht="15.55" x14ac:dyDescent="0.25">
      <c r="A77" s="58"/>
      <c r="B77" s="130" t="s">
        <v>130</v>
      </c>
      <c r="C77" s="131"/>
      <c r="D77" s="132" t="s">
        <v>69</v>
      </c>
      <c r="E77" s="133"/>
      <c r="F77" s="134">
        <v>602.03045685279187</v>
      </c>
      <c r="G77" s="134"/>
      <c r="H77" s="134">
        <v>602.03045685279187</v>
      </c>
      <c r="I77" s="134">
        <v>9.0304568527918772</v>
      </c>
      <c r="J77" s="134">
        <v>593</v>
      </c>
      <c r="K77" s="143"/>
      <c r="L77" s="134">
        <v>3612.1827411167515</v>
      </c>
      <c r="M77" s="134">
        <v>3558</v>
      </c>
      <c r="N77" s="58"/>
      <c r="P77" s="104">
        <v>432</v>
      </c>
      <c r="Q77" s="109">
        <v>7.8600000000000003E-2</v>
      </c>
    </row>
    <row r="78" spans="1:19" ht="4.95" customHeight="1" x14ac:dyDescent="0.25">
      <c r="A78" s="11"/>
      <c r="B78" s="149"/>
      <c r="C78" s="150"/>
      <c r="D78" s="150"/>
      <c r="E78" s="151"/>
      <c r="F78" s="150"/>
      <c r="G78" s="150"/>
      <c r="H78" s="150"/>
      <c r="I78" s="150"/>
      <c r="J78" s="150"/>
      <c r="K78" s="151"/>
      <c r="L78" s="150"/>
      <c r="M78" s="152"/>
      <c r="N78" s="11"/>
      <c r="S78" s="57" t="str">
        <f>B78&amp;D78&amp;F78&amp;I78&amp;J78&amp;L78&amp;M78</f>
        <v/>
      </c>
    </row>
    <row r="79" spans="1:19" ht="15.55" x14ac:dyDescent="0.25">
      <c r="A79" s="13"/>
      <c r="B79" s="153" t="s">
        <v>77</v>
      </c>
      <c r="C79" s="154"/>
      <c r="D79" s="154"/>
      <c r="E79" s="151"/>
      <c r="F79" s="154"/>
      <c r="G79" s="154"/>
      <c r="H79" s="154"/>
      <c r="I79" s="154"/>
      <c r="J79" s="154"/>
      <c r="K79" s="151"/>
      <c r="L79" s="154"/>
      <c r="M79" s="155"/>
      <c r="N79" s="13"/>
    </row>
    <row r="80" spans="1:19" ht="15.55" x14ac:dyDescent="0.25">
      <c r="A80" s="11"/>
      <c r="B80" s="149"/>
      <c r="C80" s="150"/>
      <c r="D80" s="150"/>
      <c r="E80" s="151"/>
      <c r="F80" s="156"/>
      <c r="G80" s="156"/>
      <c r="H80" s="156"/>
      <c r="I80" s="156"/>
      <c r="J80" s="156"/>
      <c r="K80" s="156"/>
      <c r="L80" s="156"/>
      <c r="M80" s="156"/>
      <c r="N80" s="11"/>
    </row>
    <row r="81" spans="1:14" ht="15.55" x14ac:dyDescent="0.2">
      <c r="A81" s="90"/>
      <c r="B81" s="252" t="s">
        <v>162</v>
      </c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90"/>
    </row>
    <row r="82" spans="1:14" ht="15.55" x14ac:dyDescent="0.25">
      <c r="A82" s="90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90"/>
    </row>
    <row r="83" spans="1:14" ht="15.55" x14ac:dyDescent="0.2">
      <c r="A83" s="39"/>
      <c r="B83" s="252" t="s">
        <v>222</v>
      </c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39"/>
    </row>
    <row r="84" spans="1:14" ht="15.55" x14ac:dyDescent="0.2">
      <c r="A84" s="39"/>
      <c r="B84" s="147"/>
      <c r="C84" s="147"/>
      <c r="D84" s="147"/>
      <c r="E84" s="147"/>
      <c r="F84" s="147"/>
      <c r="G84" s="243"/>
      <c r="H84" s="243"/>
      <c r="I84" s="147"/>
      <c r="J84" s="147"/>
      <c r="K84" s="147"/>
      <c r="L84" s="147"/>
      <c r="M84" s="147"/>
      <c r="N84" s="39"/>
    </row>
    <row r="85" spans="1:14" x14ac:dyDescent="0.2">
      <c r="A85" s="43"/>
      <c r="B85" s="92"/>
      <c r="C85" s="43"/>
      <c r="D85" s="40"/>
      <c r="E85" s="56"/>
      <c r="F85" s="38"/>
      <c r="G85" s="38"/>
      <c r="H85" s="38"/>
      <c r="I85" s="38"/>
      <c r="J85" s="38"/>
      <c r="K85" s="56"/>
      <c r="L85" s="38"/>
      <c r="M85" s="43"/>
      <c r="N85" s="43"/>
    </row>
    <row r="86" spans="1:14" x14ac:dyDescent="0.2">
      <c r="A86" s="43"/>
      <c r="B86" s="92"/>
      <c r="C86" s="43"/>
      <c r="D86" s="40"/>
      <c r="E86" s="56"/>
      <c r="F86" s="38"/>
      <c r="G86" s="38"/>
      <c r="H86" s="38"/>
      <c r="I86" s="38"/>
      <c r="J86" s="38"/>
      <c r="K86" s="56"/>
      <c r="L86" s="38"/>
      <c r="M86" s="43"/>
      <c r="N86" s="43"/>
    </row>
    <row r="87" spans="1:14" ht="15.7" customHeight="1" x14ac:dyDescent="0.2">
      <c r="A87" s="41"/>
      <c r="B87" s="250" t="s">
        <v>221</v>
      </c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45"/>
    </row>
    <row r="88" spans="1:14" ht="15.7" customHeight="1" x14ac:dyDescent="0.2">
      <c r="A88" s="41"/>
      <c r="B88" s="250" t="s">
        <v>189</v>
      </c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45"/>
    </row>
    <row r="89" spans="1:14" x14ac:dyDescent="0.2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</row>
    <row r="90" spans="1:14" x14ac:dyDescent="0.2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</row>
  </sheetData>
  <mergeCells count="6">
    <mergeCell ref="B88:M88"/>
    <mergeCell ref="B2:M2"/>
    <mergeCell ref="B4:M4"/>
    <mergeCell ref="B81:M81"/>
    <mergeCell ref="B83:M83"/>
    <mergeCell ref="B87:M87"/>
  </mergeCells>
  <printOptions horizontalCentered="1"/>
  <pageMargins left="0.23622047244094491" right="0.17" top="0.77" bottom="0.17" header="0.31496062992125984" footer="0.17"/>
  <pageSetup paperSize="9" scale="59" orientation="portrait" horizontalDpi="1200" verticalDpi="1200" r:id="rId1"/>
  <headerFooter alignWithMargins="0">
    <oddHeader>&amp;R&amp;"Arial,Negrito"&amp;12Anexo 2A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8"/>
  <sheetViews>
    <sheetView showGridLines="0" zoomScaleNormal="100" zoomScaleSheetLayoutView="100" workbookViewId="0">
      <pane ySplit="6" topLeftCell="A7" activePane="bottomLeft" state="frozen"/>
      <selection pane="bottomLeft" activeCell="C16" sqref="C16"/>
    </sheetView>
  </sheetViews>
  <sheetFormatPr defaultRowHeight="12.7" x14ac:dyDescent="0.2"/>
  <cols>
    <col min="1" max="1" width="0.875" customWidth="1"/>
    <col min="2" max="2" width="13.875" customWidth="1"/>
    <col min="3" max="3" width="42.875" customWidth="1"/>
    <col min="4" max="4" width="12.75" customWidth="1"/>
    <col min="5" max="5" width="13.875" customWidth="1"/>
    <col min="6" max="6" width="13.375" customWidth="1"/>
    <col min="7" max="7" width="0.75" customWidth="1"/>
    <col min="8" max="9" width="12.375" customWidth="1"/>
    <col min="10" max="10" width="0.75" customWidth="1"/>
    <col min="11" max="11" width="4.25" hidden="1" customWidth="1"/>
    <col min="12" max="13" width="9.125" hidden="1" customWidth="1"/>
    <col min="14" max="14" width="9.25" hidden="1" customWidth="1"/>
    <col min="15" max="15" width="9.125" customWidth="1"/>
  </cols>
  <sheetData>
    <row r="1" spans="1:14" s="57" customFormat="1" x14ac:dyDescent="0.2">
      <c r="A1" s="77"/>
      <c r="B1" s="78"/>
      <c r="C1" s="79"/>
      <c r="D1" s="80"/>
      <c r="E1" s="80"/>
      <c r="G1" s="77"/>
      <c r="H1" s="80"/>
      <c r="I1" s="80"/>
      <c r="J1" s="77"/>
      <c r="K1" s="75"/>
    </row>
    <row r="2" spans="1:14" ht="15.7" customHeight="1" x14ac:dyDescent="0.2">
      <c r="A2" s="81"/>
      <c r="B2" s="250" t="s">
        <v>14</v>
      </c>
      <c r="C2" s="250"/>
      <c r="D2" s="250"/>
      <c r="E2" s="250"/>
      <c r="F2" s="250"/>
      <c r="G2" s="250"/>
      <c r="H2" s="250"/>
      <c r="I2" s="250"/>
      <c r="J2" s="45"/>
      <c r="K2" s="81"/>
    </row>
    <row r="3" spans="1:14" s="57" customFormat="1" ht="3.7" customHeight="1" x14ac:dyDescent="0.2">
      <c r="A3" s="38"/>
      <c r="B3" s="42"/>
      <c r="C3" s="40"/>
      <c r="D3" s="43"/>
      <c r="E3" s="44"/>
      <c r="G3" s="38"/>
      <c r="H3" s="43"/>
      <c r="I3" s="43"/>
      <c r="J3" s="38"/>
      <c r="K3" s="75"/>
    </row>
    <row r="4" spans="1:14" ht="14.3" customHeight="1" x14ac:dyDescent="0.2">
      <c r="A4" s="82"/>
      <c r="B4" s="251" t="s">
        <v>219</v>
      </c>
      <c r="C4" s="251"/>
      <c r="D4" s="251"/>
      <c r="E4" s="251"/>
      <c r="F4" s="251"/>
      <c r="G4" s="251"/>
      <c r="H4" s="251"/>
      <c r="I4" s="251"/>
      <c r="J4" s="245"/>
      <c r="K4" s="82"/>
    </row>
    <row r="5" spans="1:14" ht="6.7" customHeight="1" x14ac:dyDescent="0.2">
      <c r="A5" s="38"/>
      <c r="B5" s="42"/>
      <c r="C5" s="40"/>
      <c r="D5" s="43"/>
      <c r="E5" s="43"/>
      <c r="F5" s="43"/>
      <c r="G5" s="38"/>
      <c r="H5" s="43"/>
      <c r="I5" s="43"/>
      <c r="J5" s="38"/>
      <c r="K5" s="38"/>
    </row>
    <row r="6" spans="1:14" s="57" customFormat="1" ht="41.3" customHeight="1" x14ac:dyDescent="0.2">
      <c r="A6" s="8"/>
      <c r="B6" s="52" t="s">
        <v>0</v>
      </c>
      <c r="C6" s="10" t="s">
        <v>1</v>
      </c>
      <c r="D6" s="9" t="s">
        <v>118</v>
      </c>
      <c r="E6" s="9" t="s">
        <v>245</v>
      </c>
      <c r="F6" s="9" t="s">
        <v>214</v>
      </c>
      <c r="G6" s="55"/>
      <c r="H6" s="9" t="s">
        <v>190</v>
      </c>
      <c r="I6" s="9" t="s">
        <v>82</v>
      </c>
      <c r="J6" s="55"/>
      <c r="K6" s="8"/>
    </row>
    <row r="7" spans="1:14" s="57" customFormat="1" ht="3.7" customHeight="1" x14ac:dyDescent="0.2">
      <c r="A7" s="38"/>
      <c r="B7" s="42"/>
      <c r="C7" s="40"/>
      <c r="D7" s="43"/>
      <c r="E7" s="44"/>
      <c r="G7" s="38"/>
      <c r="H7" s="43"/>
      <c r="I7" s="43"/>
      <c r="J7" s="38"/>
      <c r="K7" s="75"/>
    </row>
    <row r="8" spans="1:14" s="57" customFormat="1" ht="15.55" x14ac:dyDescent="0.25">
      <c r="A8" s="58"/>
      <c r="B8" s="130">
        <v>714</v>
      </c>
      <c r="C8" s="224" t="s">
        <v>31</v>
      </c>
      <c r="D8" s="134">
        <v>854.82233502538077</v>
      </c>
      <c r="E8" s="134">
        <v>170.96446700507616</v>
      </c>
      <c r="F8" s="225">
        <v>683.85786802030464</v>
      </c>
      <c r="G8" s="136"/>
      <c r="H8" s="134">
        <v>10.257868020304569</v>
      </c>
      <c r="I8" s="134">
        <v>673.6</v>
      </c>
      <c r="J8" s="136"/>
      <c r="K8" s="58"/>
      <c r="M8" s="104"/>
      <c r="N8" s="108"/>
    </row>
    <row r="9" spans="1:14" s="57" customFormat="1" ht="15.55" x14ac:dyDescent="0.25">
      <c r="A9" s="58"/>
      <c r="B9" s="130" t="s">
        <v>132</v>
      </c>
      <c r="C9" s="224" t="s">
        <v>121</v>
      </c>
      <c r="D9" s="134">
        <v>854.82233502538077</v>
      </c>
      <c r="E9" s="134">
        <v>170.96446700507616</v>
      </c>
      <c r="F9" s="225">
        <v>683.85786802030464</v>
      </c>
      <c r="G9" s="136"/>
      <c r="H9" s="134">
        <v>10.257868020304569</v>
      </c>
      <c r="I9" s="134">
        <v>673.6</v>
      </c>
      <c r="J9" s="136"/>
      <c r="K9" s="58"/>
      <c r="M9" s="104"/>
      <c r="N9" s="108"/>
    </row>
    <row r="10" spans="1:14" s="57" customFormat="1" ht="15.55" x14ac:dyDescent="0.25">
      <c r="A10" s="58"/>
      <c r="B10" s="130" t="s">
        <v>123</v>
      </c>
      <c r="C10" s="224" t="s">
        <v>59</v>
      </c>
      <c r="D10" s="134">
        <v>991.87817258883251</v>
      </c>
      <c r="E10" s="134">
        <v>198.37563451776651</v>
      </c>
      <c r="F10" s="225">
        <v>793.50253807106606</v>
      </c>
      <c r="G10" s="136"/>
      <c r="H10" s="134">
        <v>11.90253807106599</v>
      </c>
      <c r="I10" s="134">
        <v>781.6</v>
      </c>
      <c r="J10" s="136"/>
      <c r="K10" s="58"/>
      <c r="M10" s="104"/>
      <c r="N10" s="108"/>
    </row>
    <row r="11" spans="1:14" s="57" customFormat="1" ht="15.55" x14ac:dyDescent="0.25">
      <c r="A11" s="58"/>
      <c r="B11" s="130" t="s">
        <v>150</v>
      </c>
      <c r="C11" s="224" t="s">
        <v>151</v>
      </c>
      <c r="D11" s="134">
        <v>1363.4517766497463</v>
      </c>
      <c r="E11" s="134">
        <v>272.69035532994928</v>
      </c>
      <c r="F11" s="225">
        <v>1090.7614213197971</v>
      </c>
      <c r="G11" s="136"/>
      <c r="H11" s="134">
        <v>16.361421319796957</v>
      </c>
      <c r="I11" s="134">
        <v>1074.4000000000001</v>
      </c>
      <c r="J11" s="136"/>
      <c r="K11" s="58"/>
      <c r="M11" s="104"/>
      <c r="N11" s="108"/>
    </row>
    <row r="12" spans="1:14" s="57" customFormat="1" ht="15.55" x14ac:dyDescent="0.25">
      <c r="A12" s="58"/>
      <c r="B12" s="130" t="s">
        <v>232</v>
      </c>
      <c r="C12" s="224" t="s">
        <v>249</v>
      </c>
      <c r="D12" s="134">
        <v>1387.8172588832488</v>
      </c>
      <c r="E12" s="134">
        <v>277.56345177664974</v>
      </c>
      <c r="F12" s="225">
        <v>1110.253807106599</v>
      </c>
      <c r="G12" s="136"/>
      <c r="H12" s="134">
        <v>16.653807106598983</v>
      </c>
      <c r="I12" s="134">
        <v>1093.5999999999999</v>
      </c>
      <c r="J12" s="136"/>
      <c r="K12" s="58"/>
      <c r="M12" s="104"/>
      <c r="N12" s="108"/>
    </row>
    <row r="13" spans="1:14" s="57" customFormat="1" ht="15.55" x14ac:dyDescent="0.25">
      <c r="A13" s="58"/>
      <c r="B13" s="130" t="s">
        <v>101</v>
      </c>
      <c r="C13" s="224" t="s">
        <v>248</v>
      </c>
      <c r="D13" s="134">
        <v>1517.766497461929</v>
      </c>
      <c r="E13" s="134">
        <v>303.5532994923858</v>
      </c>
      <c r="F13" s="225">
        <v>1214.2131979695432</v>
      </c>
      <c r="G13" s="136"/>
      <c r="H13" s="134">
        <v>18.213197969543149</v>
      </c>
      <c r="I13" s="134">
        <v>1196</v>
      </c>
      <c r="J13" s="136"/>
      <c r="K13" s="58"/>
      <c r="M13" s="104"/>
      <c r="N13" s="108"/>
    </row>
    <row r="14" spans="1:14" s="57" customFormat="1" ht="15.55" x14ac:dyDescent="0.25">
      <c r="A14" s="58"/>
      <c r="B14" s="130" t="s">
        <v>188</v>
      </c>
      <c r="C14" s="224" t="s">
        <v>244</v>
      </c>
      <c r="D14" s="134">
        <v>1473.0964467005076</v>
      </c>
      <c r="E14" s="134">
        <v>294.61928934010155</v>
      </c>
      <c r="F14" s="225">
        <v>1178.4771573604062</v>
      </c>
      <c r="G14" s="136"/>
      <c r="H14" s="134">
        <v>17.677157360406092</v>
      </c>
      <c r="I14" s="134">
        <v>1160.8000000000002</v>
      </c>
      <c r="J14" s="136"/>
      <c r="K14" s="58"/>
      <c r="M14" s="104"/>
      <c r="N14" s="108"/>
    </row>
    <row r="15" spans="1:14" s="57" customFormat="1" ht="15.55" x14ac:dyDescent="0.25">
      <c r="A15" s="58"/>
      <c r="B15" s="130" t="s">
        <v>233</v>
      </c>
      <c r="C15" s="224" t="s">
        <v>250</v>
      </c>
      <c r="D15" s="134">
        <v>1387.8172588832488</v>
      </c>
      <c r="E15" s="134">
        <v>277.56345177664974</v>
      </c>
      <c r="F15" s="225">
        <v>1110.253807106599</v>
      </c>
      <c r="G15" s="136"/>
      <c r="H15" s="134">
        <v>16.653807106598983</v>
      </c>
      <c r="I15" s="134">
        <v>1093.5999999999999</v>
      </c>
      <c r="J15" s="136"/>
      <c r="K15" s="58"/>
      <c r="M15" s="104"/>
      <c r="N15" s="108"/>
    </row>
    <row r="16" spans="1:14" s="57" customFormat="1" ht="15.55" x14ac:dyDescent="0.25">
      <c r="A16" s="58"/>
      <c r="B16" s="130" t="s">
        <v>99</v>
      </c>
      <c r="C16" s="224" t="s">
        <v>39</v>
      </c>
      <c r="D16" s="134">
        <v>1275.1269035532996</v>
      </c>
      <c r="E16" s="134">
        <v>255.02538071065993</v>
      </c>
      <c r="F16" s="225">
        <v>1020.1015228426397</v>
      </c>
      <c r="G16" s="136"/>
      <c r="H16" s="134">
        <v>15.301522842639596</v>
      </c>
      <c r="I16" s="134">
        <v>1004.8000000000002</v>
      </c>
      <c r="J16" s="136"/>
      <c r="K16" s="58"/>
      <c r="M16" s="104">
        <v>919</v>
      </c>
      <c r="N16" s="108">
        <v>7.8600000000000003E-2</v>
      </c>
    </row>
    <row r="17" spans="1:15" s="57" customFormat="1" ht="15.55" x14ac:dyDescent="0.25">
      <c r="A17" s="58"/>
      <c r="B17" s="144" t="s">
        <v>155</v>
      </c>
      <c r="C17" s="224" t="s">
        <v>174</v>
      </c>
      <c r="D17" s="134">
        <v>711.67512690355329</v>
      </c>
      <c r="E17" s="134">
        <v>142.33502538071068</v>
      </c>
      <c r="F17" s="225">
        <v>569.34010152284259</v>
      </c>
      <c r="G17" s="136"/>
      <c r="H17" s="134">
        <v>8.5401015228426385</v>
      </c>
      <c r="I17" s="134">
        <v>560.79999999999995</v>
      </c>
      <c r="J17" s="136"/>
      <c r="K17" s="58"/>
      <c r="M17" s="104">
        <v>516</v>
      </c>
      <c r="N17" s="108">
        <v>6.8599999999999994E-2</v>
      </c>
    </row>
    <row r="18" spans="1:15" s="57" customFormat="1" ht="15.55" x14ac:dyDescent="0.25">
      <c r="A18" s="58"/>
      <c r="B18" s="130" t="s">
        <v>238</v>
      </c>
      <c r="C18" s="224" t="s">
        <v>38</v>
      </c>
      <c r="D18" s="134">
        <v>779.69543147208128</v>
      </c>
      <c r="E18" s="134">
        <v>155.93908629441626</v>
      </c>
      <c r="F18" s="225">
        <v>623.75634517766503</v>
      </c>
      <c r="G18" s="136"/>
      <c r="H18" s="134">
        <v>9.3563451776649753</v>
      </c>
      <c r="I18" s="134">
        <v>614.40000000000009</v>
      </c>
      <c r="J18" s="136"/>
      <c r="K18" s="58"/>
      <c r="M18" s="104">
        <v>565</v>
      </c>
      <c r="N18" s="108">
        <v>6.8599999999999994E-2</v>
      </c>
    </row>
    <row r="19" spans="1:15" s="57" customFormat="1" ht="15.55" x14ac:dyDescent="0.25">
      <c r="A19" s="58"/>
      <c r="B19" s="130" t="s">
        <v>178</v>
      </c>
      <c r="C19" s="224" t="s">
        <v>177</v>
      </c>
      <c r="D19" s="134">
        <v>819.28934010152284</v>
      </c>
      <c r="E19" s="134">
        <v>163.85786802030458</v>
      </c>
      <c r="F19" s="225">
        <v>655.43147208121832</v>
      </c>
      <c r="G19" s="136"/>
      <c r="H19" s="134">
        <v>9.8314720812182745</v>
      </c>
      <c r="I19" s="134">
        <v>645.6</v>
      </c>
      <c r="J19" s="136"/>
      <c r="K19" s="58"/>
      <c r="M19" s="104">
        <v>594.99900000000002</v>
      </c>
      <c r="N19" s="108">
        <v>6.8599999999999994E-2</v>
      </c>
      <c r="O19" s="101"/>
    </row>
    <row r="20" spans="1:15" s="57" customFormat="1" ht="15.55" x14ac:dyDescent="0.25">
      <c r="A20" s="58"/>
      <c r="B20" s="130" t="s">
        <v>241</v>
      </c>
      <c r="C20" s="224" t="s">
        <v>227</v>
      </c>
      <c r="D20" s="134">
        <v>750.25380710659897</v>
      </c>
      <c r="E20" s="134">
        <v>150.05076142131981</v>
      </c>
      <c r="F20" s="225">
        <v>600.20304568527922</v>
      </c>
      <c r="G20" s="136"/>
      <c r="H20" s="134">
        <v>9.0030456852791882</v>
      </c>
      <c r="I20" s="134">
        <v>591.20000000000005</v>
      </c>
      <c r="J20" s="136"/>
      <c r="K20" s="58"/>
      <c r="M20" s="104"/>
      <c r="N20" s="108"/>
    </row>
    <row r="21" spans="1:15" s="57" customFormat="1" ht="15.55" x14ac:dyDescent="0.25">
      <c r="A21" s="58"/>
      <c r="B21" s="130" t="s">
        <v>234</v>
      </c>
      <c r="C21" s="224" t="s">
        <v>228</v>
      </c>
      <c r="D21" s="134">
        <v>750.25380710659897</v>
      </c>
      <c r="E21" s="134">
        <v>150.05076142131981</v>
      </c>
      <c r="F21" s="225">
        <v>600.20304568527922</v>
      </c>
      <c r="G21" s="136"/>
      <c r="H21" s="134">
        <v>9.0030456852791882</v>
      </c>
      <c r="I21" s="134">
        <v>591.20000000000005</v>
      </c>
      <c r="J21" s="136"/>
      <c r="K21" s="58"/>
      <c r="M21" s="104"/>
      <c r="N21" s="108"/>
    </row>
    <row r="22" spans="1:15" s="57" customFormat="1" ht="15.55" x14ac:dyDescent="0.25">
      <c r="A22" s="58"/>
      <c r="B22" s="130" t="s">
        <v>239</v>
      </c>
      <c r="C22" s="224" t="s">
        <v>37</v>
      </c>
      <c r="D22" s="134">
        <v>779.69543147208128</v>
      </c>
      <c r="E22" s="134">
        <v>155.93908629441626</v>
      </c>
      <c r="F22" s="225">
        <v>623.75634517766503</v>
      </c>
      <c r="G22" s="136"/>
      <c r="H22" s="134">
        <v>9.3563451776649753</v>
      </c>
      <c r="I22" s="134">
        <v>614.40000000000009</v>
      </c>
      <c r="J22" s="136"/>
      <c r="K22" s="58"/>
      <c r="M22" s="104">
        <v>565</v>
      </c>
      <c r="N22" s="108">
        <v>6.8599999999999994E-2</v>
      </c>
    </row>
    <row r="23" spans="1:15" s="57" customFormat="1" ht="15.55" x14ac:dyDescent="0.25">
      <c r="A23" s="58"/>
      <c r="B23" s="130" t="s">
        <v>240</v>
      </c>
      <c r="C23" s="224" t="s">
        <v>36</v>
      </c>
      <c r="D23" s="134">
        <v>779.69543147208128</v>
      </c>
      <c r="E23" s="134">
        <v>155.93908629441626</v>
      </c>
      <c r="F23" s="225">
        <v>623.75634517766503</v>
      </c>
      <c r="G23" s="136"/>
      <c r="H23" s="134">
        <v>9.3563451776649753</v>
      </c>
      <c r="I23" s="134">
        <v>614.40000000000009</v>
      </c>
      <c r="J23" s="136"/>
      <c r="K23" s="58"/>
      <c r="M23" s="104">
        <v>565</v>
      </c>
      <c r="N23" s="108">
        <v>6.8599999999999994E-2</v>
      </c>
    </row>
    <row r="24" spans="1:15" s="57" customFormat="1" ht="15.55" x14ac:dyDescent="0.25">
      <c r="A24" s="58"/>
      <c r="B24" s="130" t="s">
        <v>237</v>
      </c>
      <c r="C24" s="132" t="s">
        <v>247</v>
      </c>
      <c r="D24" s="134">
        <v>711.67512690355329</v>
      </c>
      <c r="E24" s="134">
        <v>142.33502538071068</v>
      </c>
      <c r="F24" s="225">
        <v>569.34010152284259</v>
      </c>
      <c r="G24" s="136"/>
      <c r="H24" s="134">
        <v>8.5401015228426385</v>
      </c>
      <c r="I24" s="134">
        <v>560.79999999999995</v>
      </c>
      <c r="J24" s="136"/>
      <c r="K24" s="58"/>
      <c r="M24" s="104"/>
      <c r="N24" s="247"/>
    </row>
    <row r="25" spans="1:15" s="57" customFormat="1" ht="15.55" x14ac:dyDescent="0.25">
      <c r="A25" s="58"/>
      <c r="B25" s="130">
        <v>706</v>
      </c>
      <c r="C25" s="224" t="s">
        <v>48</v>
      </c>
      <c r="D25" s="134">
        <v>1127.9187817258883</v>
      </c>
      <c r="E25" s="134">
        <v>225.58375634517768</v>
      </c>
      <c r="F25" s="225">
        <v>902.33502538071059</v>
      </c>
      <c r="G25" s="136"/>
      <c r="H25" s="134">
        <v>13.535025380710659</v>
      </c>
      <c r="I25" s="134">
        <v>888.8</v>
      </c>
      <c r="J25" s="136"/>
      <c r="K25" s="58"/>
      <c r="M25" s="104"/>
      <c r="N25" s="108"/>
    </row>
    <row r="26" spans="1:15" s="57" customFormat="1" ht="15.55" x14ac:dyDescent="0.25">
      <c r="A26" s="58"/>
      <c r="B26" s="130" t="s">
        <v>235</v>
      </c>
      <c r="C26" s="224" t="s">
        <v>229</v>
      </c>
      <c r="D26" s="134">
        <v>750.25380710659897</v>
      </c>
      <c r="E26" s="134">
        <v>150.05076142131981</v>
      </c>
      <c r="F26" s="225">
        <v>600.20304568527922</v>
      </c>
      <c r="G26" s="136"/>
      <c r="H26" s="134">
        <v>9.0030456852791882</v>
      </c>
      <c r="I26" s="134">
        <v>591.20000000000005</v>
      </c>
      <c r="J26" s="136"/>
      <c r="K26" s="58"/>
      <c r="M26" s="104"/>
      <c r="N26" s="108"/>
    </row>
    <row r="27" spans="1:15" s="57" customFormat="1" ht="15.55" x14ac:dyDescent="0.25">
      <c r="A27" s="58"/>
      <c r="B27" s="130" t="s">
        <v>236</v>
      </c>
      <c r="C27" s="224" t="s">
        <v>230</v>
      </c>
      <c r="D27" s="134">
        <v>750.25380710659897</v>
      </c>
      <c r="E27" s="134">
        <v>150.05076142131981</v>
      </c>
      <c r="F27" s="225">
        <v>600.20304568527922</v>
      </c>
      <c r="G27" s="136"/>
      <c r="H27" s="134">
        <v>9.0030456852791882</v>
      </c>
      <c r="I27" s="134">
        <v>591.20000000000005</v>
      </c>
      <c r="J27" s="136"/>
      <c r="K27" s="58"/>
      <c r="M27" s="104"/>
      <c r="N27" s="108"/>
    </row>
    <row r="28" spans="1:15" ht="8.5" customHeight="1" x14ac:dyDescent="0.25">
      <c r="A28" s="11"/>
      <c r="B28" s="149"/>
      <c r="C28" s="150"/>
      <c r="D28" s="150"/>
      <c r="E28" s="150"/>
      <c r="F28" s="152"/>
      <c r="G28" s="151"/>
      <c r="H28" s="150"/>
      <c r="I28" s="150"/>
      <c r="J28" s="151"/>
      <c r="K28" s="11"/>
    </row>
    <row r="29" spans="1:15" ht="15.55" x14ac:dyDescent="0.25">
      <c r="A29" s="11"/>
      <c r="B29" s="153" t="s">
        <v>77</v>
      </c>
      <c r="C29" s="154"/>
      <c r="D29" s="154"/>
      <c r="E29" s="151"/>
      <c r="F29" s="154"/>
      <c r="G29" s="154"/>
      <c r="H29" s="154"/>
      <c r="I29" s="156"/>
      <c r="J29" s="156"/>
      <c r="K29" s="11"/>
    </row>
    <row r="30" spans="1:15" ht="13.45" customHeight="1" x14ac:dyDescent="0.25">
      <c r="A30" s="11"/>
      <c r="B30" s="149"/>
      <c r="C30" s="150"/>
      <c r="D30" s="150"/>
      <c r="E30" s="150"/>
      <c r="F30" s="152"/>
      <c r="G30" s="151"/>
      <c r="H30" s="150"/>
      <c r="I30" s="150"/>
      <c r="J30" s="151"/>
      <c r="K30" s="11"/>
    </row>
    <row r="31" spans="1:15" ht="15.55" x14ac:dyDescent="0.2">
      <c r="A31" s="90"/>
      <c r="B31" s="252" t="s">
        <v>246</v>
      </c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</row>
    <row r="32" spans="1:15" ht="15.55" x14ac:dyDescent="0.25">
      <c r="A32" s="90"/>
      <c r="B32" s="157"/>
      <c r="C32" s="157"/>
      <c r="D32" s="157"/>
      <c r="E32" s="157"/>
      <c r="F32" s="157"/>
      <c r="G32" s="157"/>
      <c r="H32" s="157"/>
      <c r="I32" s="157"/>
      <c r="J32" s="157"/>
      <c r="K32" s="90"/>
    </row>
    <row r="33" spans="1:11" ht="15.55" x14ac:dyDescent="0.2">
      <c r="A33" s="39"/>
      <c r="B33" s="133"/>
      <c r="C33" s="133"/>
      <c r="D33" s="133"/>
      <c r="E33" s="133"/>
      <c r="F33" s="133"/>
      <c r="G33" s="133"/>
      <c r="H33" s="133"/>
      <c r="I33" s="133"/>
      <c r="J33" s="133"/>
      <c r="K33" s="39"/>
    </row>
    <row r="34" spans="1:11" ht="15.55" x14ac:dyDescent="0.25">
      <c r="A34" s="39"/>
      <c r="B34" s="237"/>
      <c r="C34" s="246"/>
      <c r="D34" s="237"/>
      <c r="E34" s="237"/>
      <c r="F34" s="237"/>
      <c r="G34" s="237"/>
      <c r="H34" s="237"/>
      <c r="I34" s="237"/>
      <c r="J34" s="237"/>
      <c r="K34" s="39"/>
    </row>
    <row r="35" spans="1:11" x14ac:dyDescent="0.2">
      <c r="A35" s="43"/>
      <c r="B35" s="92"/>
      <c r="D35" s="38"/>
      <c r="E35" s="38"/>
      <c r="F35" s="43"/>
      <c r="G35" s="56"/>
      <c r="H35" s="38"/>
      <c r="I35" s="38"/>
      <c r="J35" s="56"/>
      <c r="K35" s="43"/>
    </row>
    <row r="36" spans="1:11" ht="14.85" x14ac:dyDescent="0.25">
      <c r="A36" s="43"/>
      <c r="B36" s="92"/>
      <c r="C36" s="246"/>
      <c r="D36" s="38"/>
      <c r="E36" s="38"/>
      <c r="F36" s="43"/>
      <c r="G36" s="56"/>
      <c r="H36" s="38"/>
      <c r="I36" s="38"/>
      <c r="J36" s="56"/>
      <c r="K36" s="43"/>
    </row>
    <row r="37" spans="1:11" ht="15.7" customHeight="1" x14ac:dyDescent="0.2">
      <c r="A37" s="41"/>
      <c r="B37" s="45"/>
      <c r="C37" s="97"/>
      <c r="D37" s="45"/>
      <c r="E37" s="45"/>
      <c r="F37" s="45"/>
      <c r="G37" s="45"/>
      <c r="H37" s="45"/>
      <c r="I37" s="45"/>
      <c r="J37" s="45"/>
      <c r="K37" s="45"/>
    </row>
    <row r="38" spans="1:11" ht="15.7" customHeight="1" x14ac:dyDescent="0.2">
      <c r="A38" s="41"/>
      <c r="B38" s="45"/>
      <c r="D38" s="45"/>
      <c r="E38" s="45"/>
      <c r="F38" s="45"/>
      <c r="G38" s="45"/>
      <c r="H38" s="45"/>
      <c r="I38" s="45"/>
      <c r="J38" s="45"/>
      <c r="K38" s="45"/>
    </row>
    <row r="39" spans="1:11" x14ac:dyDescent="0.2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</row>
    <row r="40" spans="1:11" x14ac:dyDescent="0.2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</row>
    <row r="41" spans="1:11" x14ac:dyDescent="0.2">
      <c r="A41" s="97"/>
      <c r="B41" s="97"/>
      <c r="D41" s="97"/>
      <c r="E41" s="97"/>
      <c r="F41" s="97"/>
      <c r="G41" s="97"/>
      <c r="H41" s="97"/>
      <c r="I41" s="97"/>
      <c r="J41" s="97"/>
      <c r="K41" s="97"/>
    </row>
    <row r="42" spans="1:11" x14ac:dyDescent="0.2">
      <c r="A42" s="97"/>
      <c r="B42" s="97"/>
      <c r="D42" s="97"/>
      <c r="E42" s="97"/>
      <c r="F42" s="97"/>
      <c r="G42" s="97"/>
      <c r="H42" s="97"/>
      <c r="I42" s="97"/>
      <c r="J42" s="97"/>
      <c r="K42" s="97"/>
    </row>
    <row r="47" spans="1:11" ht="14.85" x14ac:dyDescent="0.25">
      <c r="C47" s="246"/>
    </row>
    <row r="48" spans="1:11" ht="14.85" x14ac:dyDescent="0.25">
      <c r="C48" s="246"/>
    </row>
  </sheetData>
  <sortState ref="C28:C41">
    <sortCondition ref="C28"/>
  </sortState>
  <mergeCells count="3">
    <mergeCell ref="B2:I2"/>
    <mergeCell ref="B4:I4"/>
    <mergeCell ref="B31:M31"/>
  </mergeCells>
  <printOptions horizontalCentered="1"/>
  <pageMargins left="0.23622047244094491" right="0.23622047244094491" top="1.3779527559055118" bottom="0.47244094488188981" header="0.31496062992125984" footer="0.31496062992125984"/>
  <pageSetup paperSize="9" scale="82" orientation="portrait" horizontalDpi="1200" verticalDpi="1200" r:id="rId1"/>
  <headerFooter alignWithMargins="0">
    <oddHeader>&amp;R&amp;"Arial,Negrito"&amp;12Anexo 2A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90"/>
  <sheetViews>
    <sheetView showGridLines="0" zoomScaleNormal="100" zoomScaleSheetLayoutView="100" workbookViewId="0">
      <pane xSplit="5" ySplit="6" topLeftCell="F19" activePane="bottomRight" state="frozen"/>
      <selection activeCell="D8" sqref="D8:D76"/>
      <selection pane="topRight" activeCell="D8" sqref="D8:D76"/>
      <selection pane="bottomLeft" activeCell="D8" sqref="D8:D76"/>
      <selection pane="bottomRight" activeCell="D42" sqref="D42"/>
    </sheetView>
  </sheetViews>
  <sheetFormatPr defaultRowHeight="12.7" x14ac:dyDescent="0.2"/>
  <cols>
    <col min="1" max="1" width="0.875" customWidth="1"/>
    <col min="2" max="2" width="11.125" customWidth="1"/>
    <col min="3" max="3" width="0.375" customWidth="1"/>
    <col min="4" max="4" width="45.625" customWidth="1"/>
    <col min="5" max="5" width="1.125" customWidth="1"/>
    <col min="6" max="6" width="12.75" customWidth="1"/>
    <col min="7" max="7" width="0.375" customWidth="1"/>
    <col min="8" max="8" width="12.375" customWidth="1"/>
    <col min="9" max="9" width="0.375" customWidth="1"/>
    <col min="10" max="10" width="12.375" customWidth="1"/>
    <col min="11" max="11" width="1.125" customWidth="1"/>
    <col min="12" max="12" width="14.875" customWidth="1"/>
    <col min="13" max="13" width="0.375" customWidth="1"/>
    <col min="14" max="14" width="13.125" customWidth="1"/>
    <col min="15" max="15" width="2.375" customWidth="1"/>
    <col min="16" max="16" width="9.125" hidden="1" customWidth="1"/>
    <col min="17" max="17" width="2.375" hidden="1" customWidth="1"/>
    <col min="18" max="18" width="15.625" customWidth="1"/>
    <col min="19" max="19" width="0.625" customWidth="1"/>
    <col min="20" max="20" width="12.375" customWidth="1"/>
    <col min="21" max="21" width="0.625" customWidth="1"/>
    <col min="22" max="22" width="14" customWidth="1"/>
    <col min="23" max="23" width="0.625" customWidth="1"/>
    <col min="24" max="24" width="15" customWidth="1"/>
    <col min="25" max="25" width="0.625" customWidth="1"/>
    <col min="26" max="26" width="15.875" customWidth="1"/>
    <col min="27" max="27" width="10.125" style="127" customWidth="1"/>
    <col min="32" max="32" width="13.375" bestFit="1" customWidth="1"/>
  </cols>
  <sheetData>
    <row r="1" spans="1:32" s="57" customFormat="1" x14ac:dyDescent="0.2">
      <c r="A1" s="77"/>
      <c r="B1" s="78"/>
      <c r="C1" s="77"/>
      <c r="D1" s="79"/>
      <c r="E1" s="77"/>
      <c r="F1" s="80"/>
      <c r="G1" s="77"/>
      <c r="H1" s="80"/>
      <c r="I1" s="77"/>
      <c r="J1" s="80"/>
      <c r="K1" s="77"/>
      <c r="L1" s="80"/>
      <c r="M1" s="77"/>
      <c r="O1" s="75"/>
      <c r="AA1" s="126"/>
    </row>
    <row r="2" spans="1:32" ht="15.7" customHeight="1" x14ac:dyDescent="0.25">
      <c r="A2" s="81"/>
      <c r="B2" s="250" t="s">
        <v>14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81"/>
      <c r="R2" s="253" t="s">
        <v>217</v>
      </c>
      <c r="S2" s="253"/>
      <c r="T2" s="116"/>
    </row>
    <row r="3" spans="1:32" s="57" customFormat="1" ht="3.7" customHeight="1" x14ac:dyDescent="0.2">
      <c r="A3" s="38"/>
      <c r="B3" s="42"/>
      <c r="C3" s="38"/>
      <c r="D3" s="40"/>
      <c r="E3" s="38"/>
      <c r="F3" s="43"/>
      <c r="G3" s="38"/>
      <c r="H3" s="43"/>
      <c r="I3" s="38"/>
      <c r="J3" s="43"/>
      <c r="K3" s="38"/>
      <c r="L3" s="44"/>
      <c r="M3" s="38"/>
      <c r="O3" s="75"/>
      <c r="R3"/>
      <c r="S3" s="117"/>
      <c r="T3" s="118"/>
      <c r="AA3" s="126"/>
    </row>
    <row r="4" spans="1:32" ht="16.95" customHeight="1" x14ac:dyDescent="0.2">
      <c r="A4" s="82"/>
      <c r="B4" s="256" t="s">
        <v>213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82"/>
      <c r="R4" s="254" t="s">
        <v>218</v>
      </c>
      <c r="S4" s="255"/>
      <c r="T4" s="223">
        <v>7.0000000000000007E-2</v>
      </c>
      <c r="V4" s="222"/>
      <c r="X4" s="231" t="s">
        <v>215</v>
      </c>
      <c r="Z4" s="232">
        <v>1.4999999999999999E-2</v>
      </c>
      <c r="AA4" s="222" t="s">
        <v>220</v>
      </c>
    </row>
    <row r="5" spans="1:32" ht="6.7" customHeight="1" x14ac:dyDescent="0.2">
      <c r="A5" s="38"/>
      <c r="B5" s="42"/>
      <c r="C5" s="3"/>
      <c r="D5" s="40"/>
      <c r="E5" s="38"/>
      <c r="F5" s="43"/>
      <c r="G5" s="3"/>
      <c r="H5" s="43"/>
      <c r="I5" s="3"/>
      <c r="J5" s="43"/>
      <c r="K5" s="38"/>
      <c r="L5" s="43"/>
      <c r="M5" s="3"/>
      <c r="N5" s="43"/>
      <c r="O5" s="38"/>
    </row>
    <row r="6" spans="1:32" s="57" customFormat="1" ht="48" customHeight="1" x14ac:dyDescent="0.2">
      <c r="A6" s="8"/>
      <c r="B6" s="52" t="s">
        <v>0</v>
      </c>
      <c r="C6" s="8"/>
      <c r="D6" s="10" t="s">
        <v>1</v>
      </c>
      <c r="E6" s="55"/>
      <c r="F6" s="9" t="s">
        <v>118</v>
      </c>
      <c r="G6" s="8"/>
      <c r="H6" s="9" t="s">
        <v>119</v>
      </c>
      <c r="I6" s="8"/>
      <c r="J6" s="9" t="s">
        <v>82</v>
      </c>
      <c r="K6" s="55"/>
      <c r="L6" s="49" t="s">
        <v>83</v>
      </c>
      <c r="M6" s="8"/>
      <c r="N6" s="50" t="s">
        <v>84</v>
      </c>
      <c r="O6" s="8"/>
      <c r="R6" s="119" t="s">
        <v>118</v>
      </c>
      <c r="S6" s="8"/>
      <c r="T6" s="119" t="s">
        <v>119</v>
      </c>
      <c r="U6" s="227"/>
      <c r="V6" s="119" t="s">
        <v>82</v>
      </c>
      <c r="W6" s="227"/>
      <c r="X6" s="120" t="s">
        <v>83</v>
      </c>
      <c r="Y6" s="227"/>
      <c r="Z6" s="121" t="s">
        <v>84</v>
      </c>
      <c r="AA6" s="126"/>
    </row>
    <row r="7" spans="1:32" s="57" customFormat="1" ht="5.3" customHeight="1" x14ac:dyDescent="0.2">
      <c r="A7" s="58"/>
      <c r="B7" s="59"/>
      <c r="C7" s="58"/>
      <c r="D7" s="60"/>
      <c r="E7" s="61"/>
      <c r="F7" s="62"/>
      <c r="G7" s="58"/>
      <c r="H7" s="62"/>
      <c r="I7" s="58"/>
      <c r="J7" s="62"/>
      <c r="K7" s="61"/>
      <c r="L7" s="62"/>
      <c r="M7" s="58"/>
      <c r="N7" s="63"/>
      <c r="O7" s="58"/>
      <c r="U7" s="228"/>
      <c r="W7" s="228"/>
      <c r="Y7" s="228"/>
      <c r="AA7" s="126"/>
    </row>
    <row r="8" spans="1:32" s="57" customFormat="1" x14ac:dyDescent="0.2">
      <c r="A8" s="58"/>
      <c r="B8" s="103" t="s">
        <v>94</v>
      </c>
      <c r="C8" s="58"/>
      <c r="D8" s="240" t="s">
        <v>41</v>
      </c>
      <c r="E8" s="61"/>
      <c r="F8" s="235">
        <f>J8/0.9</f>
        <v>1121.1111111111111</v>
      </c>
      <c r="G8" s="110"/>
      <c r="H8" s="235">
        <f t="shared" ref="H8" si="0">F8*10%</f>
        <v>112.11111111111111</v>
      </c>
      <c r="I8" s="110"/>
      <c r="J8" s="235">
        <v>1009</v>
      </c>
      <c r="K8" s="111"/>
      <c r="L8" s="235">
        <f>F8*6</f>
        <v>6726.6666666666661</v>
      </c>
      <c r="M8" s="110"/>
      <c r="N8" s="235">
        <f t="shared" ref="N8" si="1">J8*6</f>
        <v>6054</v>
      </c>
      <c r="O8" s="58"/>
      <c r="R8" s="122">
        <f>V8/(1-$Z$4)</f>
        <v>1096.4467005076142</v>
      </c>
      <c r="S8" s="88"/>
      <c r="T8" s="123">
        <f>R8*$Z$4</f>
        <v>16.446700507614214</v>
      </c>
      <c r="U8" s="229"/>
      <c r="V8" s="234">
        <f>IFERROR(ROUNDUP(J8+(J8*$T$4),0),0)</f>
        <v>1080</v>
      </c>
      <c r="W8" s="229"/>
      <c r="X8" s="123">
        <f>R8*6</f>
        <v>6578.6802030456856</v>
      </c>
      <c r="Y8" s="229"/>
      <c r="Z8" s="123">
        <f t="shared" ref="Z8" si="2">V8*6</f>
        <v>6480</v>
      </c>
      <c r="AA8" s="233">
        <f>IFERROR(R8/F8-1,"")</f>
        <v>-2.1999969814813891E-2</v>
      </c>
      <c r="AB8" s="226">
        <f>IFERROR(V8/J8-1,"")</f>
        <v>7.036669970267595E-2</v>
      </c>
      <c r="AD8" s="57" t="str">
        <f>B8&amp;D8&amp;F8&amp;H8&amp;J8&amp;L8&amp;N8</f>
        <v>032/34102Administração - LFE em Comércio Exterior (B)1121,11111111111112,11111111111110096726,666666666676054</v>
      </c>
      <c r="AE8" s="57" t="s">
        <v>260</v>
      </c>
      <c r="AF8" s="57" t="b">
        <f>AD8=AE8</f>
        <v>1</v>
      </c>
    </row>
    <row r="9" spans="1:32" s="57" customFormat="1" x14ac:dyDescent="0.2">
      <c r="A9" s="58"/>
      <c r="B9" s="103" t="s">
        <v>117</v>
      </c>
      <c r="C9" s="58"/>
      <c r="D9" s="241" t="s">
        <v>42</v>
      </c>
      <c r="E9" s="61"/>
      <c r="F9" s="235">
        <f t="shared" ref="F9:F76" si="3">J9/0.9</f>
        <v>1121.1111111111111</v>
      </c>
      <c r="G9" s="110"/>
      <c r="H9" s="235">
        <f t="shared" ref="H9:H76" si="4">F9*10%</f>
        <v>112.11111111111111</v>
      </c>
      <c r="I9" s="110"/>
      <c r="J9" s="235">
        <v>1009</v>
      </c>
      <c r="K9" s="111"/>
      <c r="L9" s="235">
        <f t="shared" ref="L9:L76" si="5">F9*6</f>
        <v>6726.6666666666661</v>
      </c>
      <c r="M9" s="110"/>
      <c r="N9" s="235">
        <f t="shared" ref="N9:N76" si="6">J9*6</f>
        <v>6054</v>
      </c>
      <c r="O9" s="58"/>
      <c r="R9" s="122">
        <f t="shared" ref="R9:R76" si="7">V9/(1-$Z$4)</f>
        <v>1096.4467005076142</v>
      </c>
      <c r="S9" s="88"/>
      <c r="T9" s="123">
        <f t="shared" ref="T9:T76" si="8">R9*$Z$4</f>
        <v>16.446700507614214</v>
      </c>
      <c r="U9" s="229"/>
      <c r="V9" s="234">
        <f>IFERROR(ROUNDUP(J9+(J9*$T$4),0),0)</f>
        <v>1080</v>
      </c>
      <c r="W9" s="229"/>
      <c r="X9" s="123">
        <f t="shared" ref="X9:X76" si="9">R9*6</f>
        <v>6578.6802030456856</v>
      </c>
      <c r="Y9" s="229"/>
      <c r="Z9" s="123">
        <f t="shared" ref="Z9:Z76" si="10">V9*6</f>
        <v>6480</v>
      </c>
      <c r="AA9" s="233">
        <f t="shared" ref="AA9:AA72" si="11">IFERROR(R9/F9-1,"")</f>
        <v>-2.1999969814813891E-2</v>
      </c>
      <c r="AB9" s="226">
        <f t="shared" ref="AB9:AB72" si="12">IFERROR(V9/J9-1,"")</f>
        <v>7.036669970267595E-2</v>
      </c>
      <c r="AD9" s="57" t="str">
        <f t="shared" ref="AD9:AD76" si="13">B9&amp;D9&amp;F9&amp;H9&amp;J9&amp;L9&amp;N9</f>
        <v>031/34103Administração - LFE em Gestão Financeira (B)1121,11111111111112,11111111111110096726,666666666676054</v>
      </c>
      <c r="AE9" s="57" t="s">
        <v>261</v>
      </c>
      <c r="AF9" s="57" t="b">
        <f t="shared" ref="AF9:AF76" si="14">AD9=AE9</f>
        <v>1</v>
      </c>
    </row>
    <row r="10" spans="1:32" s="57" customFormat="1" x14ac:dyDescent="0.2">
      <c r="A10" s="58"/>
      <c r="B10" s="103" t="s">
        <v>93</v>
      </c>
      <c r="C10" s="58"/>
      <c r="D10" s="241" t="s">
        <v>40</v>
      </c>
      <c r="E10" s="61"/>
      <c r="F10" s="235">
        <f t="shared" si="3"/>
        <v>1121.1111111111111</v>
      </c>
      <c r="G10" s="110"/>
      <c r="H10" s="235">
        <f t="shared" si="4"/>
        <v>112.11111111111111</v>
      </c>
      <c r="I10" s="110"/>
      <c r="J10" s="235">
        <v>1009</v>
      </c>
      <c r="K10" s="111"/>
      <c r="L10" s="235">
        <f t="shared" si="5"/>
        <v>6726.6666666666661</v>
      </c>
      <c r="M10" s="110"/>
      <c r="N10" s="235">
        <f t="shared" si="6"/>
        <v>6054</v>
      </c>
      <c r="O10" s="58"/>
      <c r="R10" s="122">
        <f t="shared" si="7"/>
        <v>1096.4467005076142</v>
      </c>
      <c r="S10" s="88"/>
      <c r="T10" s="123">
        <f t="shared" si="8"/>
        <v>16.446700507614214</v>
      </c>
      <c r="U10" s="229"/>
      <c r="V10" s="234">
        <f>IFERROR(ROUNDUP(J10+(J10*$T$4),0),0)</f>
        <v>1080</v>
      </c>
      <c r="W10" s="229"/>
      <c r="X10" s="123">
        <f t="shared" si="9"/>
        <v>6578.6802030456856</v>
      </c>
      <c r="Y10" s="229"/>
      <c r="Z10" s="123">
        <f t="shared" si="10"/>
        <v>6480</v>
      </c>
      <c r="AA10" s="233">
        <f t="shared" si="11"/>
        <v>-2.1999969814813891E-2</v>
      </c>
      <c r="AB10" s="226">
        <f t="shared" si="12"/>
        <v>7.036669970267595E-2</v>
      </c>
      <c r="AD10" s="57" t="str">
        <f t="shared" si="13"/>
        <v>033/34101Administração (B)1121,11111111111112,11111111111110096726,666666666676054</v>
      </c>
      <c r="AE10" s="57" t="s">
        <v>262</v>
      </c>
      <c r="AF10" s="57" t="b">
        <f t="shared" si="14"/>
        <v>1</v>
      </c>
    </row>
    <row r="11" spans="1:32" s="57" customFormat="1" x14ac:dyDescent="0.2">
      <c r="A11" s="58"/>
      <c r="B11" s="103">
        <v>714</v>
      </c>
      <c r="C11" s="58"/>
      <c r="D11" s="241" t="s">
        <v>31</v>
      </c>
      <c r="E11" s="60"/>
      <c r="F11" s="235">
        <f t="shared" si="3"/>
        <v>873.33333333333326</v>
      </c>
      <c r="G11" s="110"/>
      <c r="H11" s="235">
        <f t="shared" si="4"/>
        <v>87.333333333333329</v>
      </c>
      <c r="I11" s="110"/>
      <c r="J11" s="235">
        <v>786</v>
      </c>
      <c r="K11" s="60"/>
      <c r="L11" s="235">
        <f t="shared" si="5"/>
        <v>5240</v>
      </c>
      <c r="M11" s="110"/>
      <c r="N11" s="235">
        <f t="shared" si="6"/>
        <v>4716</v>
      </c>
      <c r="O11" s="58"/>
      <c r="R11" s="122">
        <f t="shared" si="7"/>
        <v>854.82233502538077</v>
      </c>
      <c r="S11" s="88"/>
      <c r="T11" s="123">
        <f t="shared" si="8"/>
        <v>12.822335025380712</v>
      </c>
      <c r="U11" s="229"/>
      <c r="V11" s="234">
        <f t="shared" ref="V11:V76" si="15">IFERROR(ROUNDUP(J11+(J11*$T$4),0),0)</f>
        <v>842</v>
      </c>
      <c r="W11" s="229"/>
      <c r="X11" s="123">
        <f t="shared" si="9"/>
        <v>5128.9340101522848</v>
      </c>
      <c r="Y11" s="229"/>
      <c r="Z11" s="123">
        <f t="shared" si="10"/>
        <v>5052</v>
      </c>
      <c r="AA11" s="233">
        <f t="shared" si="11"/>
        <v>-2.1195799589258546E-2</v>
      </c>
      <c r="AB11" s="226">
        <f t="shared" si="12"/>
        <v>7.1246819338422362E-2</v>
      </c>
      <c r="AD11" s="57" t="str">
        <f t="shared" si="13"/>
        <v>714Análise e Desenvolvimento de Sistemas (T)873,33333333333387,333333333333378652404716</v>
      </c>
      <c r="AE11" s="57" t="s">
        <v>263</v>
      </c>
      <c r="AF11" s="57" t="b">
        <f t="shared" si="14"/>
        <v>1</v>
      </c>
    </row>
    <row r="12" spans="1:32" s="57" customFormat="1" x14ac:dyDescent="0.2">
      <c r="A12" s="58"/>
      <c r="B12" s="103" t="s">
        <v>132</v>
      </c>
      <c r="C12" s="58"/>
      <c r="D12" s="241" t="s">
        <v>121</v>
      </c>
      <c r="E12" s="74"/>
      <c r="F12" s="235">
        <f t="shared" si="3"/>
        <v>873.33333333333326</v>
      </c>
      <c r="G12" s="110"/>
      <c r="H12" s="235">
        <f t="shared" si="4"/>
        <v>87.333333333333329</v>
      </c>
      <c r="I12" s="110"/>
      <c r="J12" s="235">
        <v>786</v>
      </c>
      <c r="K12" s="110"/>
      <c r="L12" s="235">
        <f t="shared" si="5"/>
        <v>5240</v>
      </c>
      <c r="M12" s="110"/>
      <c r="N12" s="235">
        <f t="shared" si="6"/>
        <v>4716</v>
      </c>
      <c r="O12" s="58"/>
      <c r="R12" s="122">
        <f t="shared" si="7"/>
        <v>854.82233502538077</v>
      </c>
      <c r="S12" s="88"/>
      <c r="T12" s="123">
        <f t="shared" si="8"/>
        <v>12.822335025380712</v>
      </c>
      <c r="U12" s="229"/>
      <c r="V12" s="234">
        <f t="shared" si="15"/>
        <v>842</v>
      </c>
      <c r="W12" s="229"/>
      <c r="X12" s="123">
        <f t="shared" si="9"/>
        <v>5128.9340101522848</v>
      </c>
      <c r="Y12" s="229"/>
      <c r="Z12" s="123">
        <f t="shared" si="10"/>
        <v>5052</v>
      </c>
      <c r="AA12" s="233">
        <f t="shared" si="11"/>
        <v>-2.1195799589258546E-2</v>
      </c>
      <c r="AB12" s="226">
        <f t="shared" si="12"/>
        <v>7.1246819338422362E-2</v>
      </c>
      <c r="AD12" s="57" t="str">
        <f t="shared" si="13"/>
        <v>35131Automação Industrial (T)873,33333333333387,333333333333378652404716</v>
      </c>
      <c r="AE12" s="57" t="s">
        <v>264</v>
      </c>
      <c r="AF12" s="57" t="b">
        <f t="shared" si="14"/>
        <v>1</v>
      </c>
    </row>
    <row r="13" spans="1:32" s="57" customFormat="1" x14ac:dyDescent="0.2">
      <c r="A13" s="58"/>
      <c r="B13" s="103" t="s">
        <v>108</v>
      </c>
      <c r="C13" s="98"/>
      <c r="D13" s="241" t="s">
        <v>44</v>
      </c>
      <c r="E13" s="99"/>
      <c r="F13" s="235">
        <f t="shared" si="3"/>
        <v>2066.6666666666665</v>
      </c>
      <c r="G13" s="110"/>
      <c r="H13" s="235">
        <f t="shared" si="4"/>
        <v>206.66666666666666</v>
      </c>
      <c r="I13" s="110"/>
      <c r="J13" s="235">
        <v>1860</v>
      </c>
      <c r="K13" s="111"/>
      <c r="L13" s="235">
        <f t="shared" si="5"/>
        <v>12400</v>
      </c>
      <c r="M13" s="110"/>
      <c r="N13" s="235">
        <f t="shared" si="6"/>
        <v>11160</v>
      </c>
      <c r="O13" s="100"/>
      <c r="R13" s="122">
        <f t="shared" si="7"/>
        <v>2021.3197969543148</v>
      </c>
      <c r="S13" s="88"/>
      <c r="T13" s="123">
        <f t="shared" si="8"/>
        <v>30.319796954314722</v>
      </c>
      <c r="U13" s="229"/>
      <c r="V13" s="234">
        <f t="shared" si="15"/>
        <v>1991</v>
      </c>
      <c r="W13" s="229"/>
      <c r="X13" s="123">
        <f t="shared" si="9"/>
        <v>12127.91878172589</v>
      </c>
      <c r="Y13" s="229"/>
      <c r="Z13" s="123">
        <f t="shared" si="10"/>
        <v>11946</v>
      </c>
      <c r="AA13" s="233">
        <f t="shared" si="11"/>
        <v>-2.194203373178305E-2</v>
      </c>
      <c r="AB13" s="226">
        <f t="shared" si="12"/>
        <v>7.0430107526881613E-2</v>
      </c>
      <c r="AD13" s="57" t="str">
        <f t="shared" si="13"/>
        <v>010Biomedicina (B)2066,66666666667206,66666666666718601240011160</v>
      </c>
      <c r="AE13" s="57" t="s">
        <v>265</v>
      </c>
      <c r="AF13" s="57" t="b">
        <f t="shared" si="14"/>
        <v>1</v>
      </c>
    </row>
    <row r="14" spans="1:32" s="57" customFormat="1" x14ac:dyDescent="0.2">
      <c r="A14" s="58"/>
      <c r="B14" s="103" t="s">
        <v>133</v>
      </c>
      <c r="C14" s="58"/>
      <c r="D14" s="241" t="s">
        <v>44</v>
      </c>
      <c r="E14" s="73"/>
      <c r="F14" s="235">
        <f t="shared" si="3"/>
        <v>1635.5555555555554</v>
      </c>
      <c r="G14" s="110"/>
      <c r="H14" s="235">
        <f t="shared" si="4"/>
        <v>163.55555555555554</v>
      </c>
      <c r="I14" s="110"/>
      <c r="J14" s="235">
        <v>1472</v>
      </c>
      <c r="K14" s="112"/>
      <c r="L14" s="235">
        <f t="shared" si="5"/>
        <v>9813.3333333333321</v>
      </c>
      <c r="M14" s="110"/>
      <c r="N14" s="235">
        <f t="shared" si="6"/>
        <v>8832</v>
      </c>
      <c r="O14" s="58"/>
      <c r="R14" s="122">
        <f t="shared" si="7"/>
        <v>1600</v>
      </c>
      <c r="S14" s="88"/>
      <c r="T14" s="123">
        <f t="shared" si="8"/>
        <v>24</v>
      </c>
      <c r="U14" s="229"/>
      <c r="V14" s="234">
        <f t="shared" si="15"/>
        <v>1576</v>
      </c>
      <c r="W14" s="229"/>
      <c r="X14" s="123">
        <f t="shared" si="9"/>
        <v>9600</v>
      </c>
      <c r="Y14" s="229"/>
      <c r="Z14" s="123">
        <f t="shared" si="10"/>
        <v>9456</v>
      </c>
      <c r="AA14" s="233">
        <f t="shared" si="11"/>
        <v>-2.1739130434782483E-2</v>
      </c>
      <c r="AB14" s="226">
        <f t="shared" si="12"/>
        <v>7.0652173913043459E-2</v>
      </c>
      <c r="AD14" s="57" t="str">
        <f t="shared" si="13"/>
        <v>039/31101Biomedicina (B)1635,55555555556163,55555555555614729813,333333333338832</v>
      </c>
      <c r="AE14" s="57" t="s">
        <v>266</v>
      </c>
      <c r="AF14" s="57" t="b">
        <f t="shared" si="14"/>
        <v>1</v>
      </c>
    </row>
    <row r="15" spans="1:32" s="57" customFormat="1" x14ac:dyDescent="0.2">
      <c r="A15" s="58"/>
      <c r="B15" s="103" t="s">
        <v>96</v>
      </c>
      <c r="C15" s="58"/>
      <c r="D15" s="241" t="s">
        <v>71</v>
      </c>
      <c r="E15" s="61"/>
      <c r="F15" s="235">
        <f t="shared" si="3"/>
        <v>1021.1111111111111</v>
      </c>
      <c r="G15" s="110"/>
      <c r="H15" s="235">
        <f t="shared" si="4"/>
        <v>102.11111111111111</v>
      </c>
      <c r="I15" s="110"/>
      <c r="J15" s="235">
        <v>919</v>
      </c>
      <c r="K15" s="111"/>
      <c r="L15" s="235">
        <f t="shared" si="5"/>
        <v>6126.6666666666661</v>
      </c>
      <c r="M15" s="110"/>
      <c r="N15" s="235">
        <f t="shared" si="6"/>
        <v>5514</v>
      </c>
      <c r="O15" s="58"/>
      <c r="R15" s="122">
        <f t="shared" si="7"/>
        <v>998.98477157360412</v>
      </c>
      <c r="S15" s="88"/>
      <c r="T15" s="123">
        <f t="shared" si="8"/>
        <v>14.984771573604061</v>
      </c>
      <c r="U15" s="229"/>
      <c r="V15" s="234">
        <f t="shared" si="15"/>
        <v>984</v>
      </c>
      <c r="W15" s="229"/>
      <c r="X15" s="123">
        <f t="shared" si="9"/>
        <v>5993.9086294416247</v>
      </c>
      <c r="Y15" s="229"/>
      <c r="Z15" s="123">
        <f t="shared" si="10"/>
        <v>5904</v>
      </c>
      <c r="AA15" s="233">
        <f t="shared" si="11"/>
        <v>-2.1668885292444262E-2</v>
      </c>
      <c r="AB15" s="226">
        <f t="shared" si="12"/>
        <v>7.0729053318824731E-2</v>
      </c>
      <c r="AD15" s="57" t="str">
        <f t="shared" si="13"/>
        <v>040/31103Ciências Biológicas (B/L)1021,11111111111102,1111111111119196126,666666666675514</v>
      </c>
      <c r="AE15" s="57" t="s">
        <v>267</v>
      </c>
      <c r="AF15" s="57" t="b">
        <f t="shared" si="14"/>
        <v>1</v>
      </c>
    </row>
    <row r="16" spans="1:32" s="57" customFormat="1" x14ac:dyDescent="0.2">
      <c r="A16" s="58"/>
      <c r="B16" s="103" t="s">
        <v>164</v>
      </c>
      <c r="C16" s="98"/>
      <c r="D16" s="241" t="s">
        <v>195</v>
      </c>
      <c r="E16" s="99"/>
      <c r="F16" s="235">
        <f t="shared" si="3"/>
        <v>462.22222222222223</v>
      </c>
      <c r="G16" s="110"/>
      <c r="H16" s="235">
        <f t="shared" si="4"/>
        <v>46.222222222222229</v>
      </c>
      <c r="I16" s="110"/>
      <c r="J16" s="235">
        <v>416</v>
      </c>
      <c r="K16" s="111"/>
      <c r="L16" s="235">
        <f t="shared" si="5"/>
        <v>2773.3333333333335</v>
      </c>
      <c r="M16" s="110"/>
      <c r="N16" s="235">
        <f t="shared" si="6"/>
        <v>2496</v>
      </c>
      <c r="O16" s="58"/>
      <c r="R16" s="122">
        <f t="shared" si="7"/>
        <v>452.79187817258884</v>
      </c>
      <c r="S16" s="88"/>
      <c r="T16" s="123">
        <f t="shared" si="8"/>
        <v>6.7918781725888326</v>
      </c>
      <c r="U16" s="229"/>
      <c r="V16" s="234">
        <f t="shared" si="15"/>
        <v>446</v>
      </c>
      <c r="W16" s="229"/>
      <c r="X16" s="123">
        <f t="shared" si="9"/>
        <v>2716.7512690355329</v>
      </c>
      <c r="Y16" s="229"/>
      <c r="Z16" s="123">
        <f t="shared" si="10"/>
        <v>2676</v>
      </c>
      <c r="AA16" s="233">
        <f t="shared" si="11"/>
        <v>-2.040218664584148E-2</v>
      </c>
      <c r="AB16" s="226">
        <f t="shared" si="12"/>
        <v>7.2115384615384581E-2</v>
      </c>
      <c r="AD16" s="57" t="str">
        <f t="shared" si="13"/>
        <v>31103Ciências Biológicas (L) - currículo 3462,22222222222246,22222222222224162773,333333333332496</v>
      </c>
      <c r="AE16" s="57" t="s">
        <v>268</v>
      </c>
      <c r="AF16" s="57" t="b">
        <f t="shared" si="14"/>
        <v>1</v>
      </c>
    </row>
    <row r="17" spans="1:52" s="57" customFormat="1" x14ac:dyDescent="0.2">
      <c r="A17" s="58"/>
      <c r="B17" s="103" t="s">
        <v>163</v>
      </c>
      <c r="C17" s="98"/>
      <c r="D17" s="241" t="s">
        <v>196</v>
      </c>
      <c r="E17" s="99"/>
      <c r="F17" s="235">
        <f t="shared" si="3"/>
        <v>1223.3333333333333</v>
      </c>
      <c r="G17" s="110"/>
      <c r="H17" s="235">
        <f t="shared" si="4"/>
        <v>122.33333333333333</v>
      </c>
      <c r="I17" s="110"/>
      <c r="J17" s="235">
        <v>1101</v>
      </c>
      <c r="K17" s="111"/>
      <c r="L17" s="235">
        <f t="shared" si="5"/>
        <v>7340</v>
      </c>
      <c r="M17" s="110"/>
      <c r="N17" s="235">
        <f t="shared" si="6"/>
        <v>6606</v>
      </c>
      <c r="O17" s="58"/>
      <c r="R17" s="122">
        <f t="shared" si="7"/>
        <v>1196.9543147208121</v>
      </c>
      <c r="S17" s="88"/>
      <c r="T17" s="123">
        <f t="shared" si="8"/>
        <v>17.954314720812182</v>
      </c>
      <c r="U17" s="229"/>
      <c r="V17" s="235">
        <f t="shared" si="15"/>
        <v>1179</v>
      </c>
      <c r="W17" s="229"/>
      <c r="X17" s="123">
        <f t="shared" si="9"/>
        <v>7181.7258883248724</v>
      </c>
      <c r="Y17" s="229"/>
      <c r="Z17" s="123">
        <f t="shared" si="10"/>
        <v>7074</v>
      </c>
      <c r="AA17" s="233">
        <f t="shared" si="11"/>
        <v>-2.1563230473450545E-2</v>
      </c>
      <c r="AB17" s="226">
        <f t="shared" si="12"/>
        <v>7.0844686648501298E-2</v>
      </c>
      <c r="AD17" s="57" t="str">
        <f t="shared" si="13"/>
        <v>31106Ciências Biológicas - Ênfase em Biotecnologia (B)1223,33333333333122,333333333333110173406606</v>
      </c>
      <c r="AE17" s="57" t="s">
        <v>269</v>
      </c>
      <c r="AF17" s="57" t="b">
        <f t="shared" si="14"/>
        <v>1</v>
      </c>
    </row>
    <row r="18" spans="1:52" s="57" customFormat="1" x14ac:dyDescent="0.2">
      <c r="A18" s="58"/>
      <c r="B18" s="103" t="s">
        <v>131</v>
      </c>
      <c r="C18" s="58"/>
      <c r="D18" s="241" t="s">
        <v>54</v>
      </c>
      <c r="E18" s="75"/>
      <c r="F18" s="235">
        <f t="shared" si="3"/>
        <v>998.88888888888891</v>
      </c>
      <c r="G18" s="110"/>
      <c r="H18" s="235">
        <f t="shared" si="4"/>
        <v>99.8888888888889</v>
      </c>
      <c r="I18" s="110"/>
      <c r="J18" s="235">
        <v>899</v>
      </c>
      <c r="K18" s="111"/>
      <c r="L18" s="235">
        <f t="shared" si="5"/>
        <v>5993.3333333333339</v>
      </c>
      <c r="M18" s="110"/>
      <c r="N18" s="235">
        <f t="shared" si="6"/>
        <v>5394</v>
      </c>
      <c r="O18" s="58"/>
      <c r="R18" s="122">
        <f t="shared" si="7"/>
        <v>976.64974619289342</v>
      </c>
      <c r="S18" s="88"/>
      <c r="T18" s="123">
        <f t="shared" si="8"/>
        <v>14.649746192893401</v>
      </c>
      <c r="U18" s="229"/>
      <c r="V18" s="234">
        <f t="shared" si="15"/>
        <v>962</v>
      </c>
      <c r="W18" s="229"/>
      <c r="X18" s="123">
        <f t="shared" si="9"/>
        <v>5859.8984771573605</v>
      </c>
      <c r="Y18" s="229"/>
      <c r="Z18" s="123">
        <f t="shared" si="10"/>
        <v>5772</v>
      </c>
      <c r="AA18" s="233">
        <f t="shared" si="11"/>
        <v>-2.2263880340818609E-2</v>
      </c>
      <c r="AB18" s="226">
        <f t="shared" si="12"/>
        <v>7.0077864293659697E-2</v>
      </c>
      <c r="AD18" s="57" t="str">
        <f t="shared" si="13"/>
        <v>036/34201Ciências Contábeis (B)998,88888888888999,88888888888898995993,333333333335394</v>
      </c>
      <c r="AE18" s="57" t="s">
        <v>270</v>
      </c>
      <c r="AF18" s="57" t="b">
        <f t="shared" si="14"/>
        <v>1</v>
      </c>
    </row>
    <row r="19" spans="1:52" s="57" customFormat="1" x14ac:dyDescent="0.2">
      <c r="A19" s="58"/>
      <c r="B19" s="103" t="s">
        <v>171</v>
      </c>
      <c r="C19" s="58"/>
      <c r="D19" s="241" t="s">
        <v>53</v>
      </c>
      <c r="E19" s="75"/>
      <c r="F19" s="235">
        <f t="shared" si="3"/>
        <v>998.88888888888891</v>
      </c>
      <c r="G19" s="110"/>
      <c r="H19" s="235">
        <f t="shared" si="4"/>
        <v>99.8888888888889</v>
      </c>
      <c r="I19" s="110"/>
      <c r="J19" s="235">
        <v>899</v>
      </c>
      <c r="K19" s="111"/>
      <c r="L19" s="235">
        <f t="shared" si="5"/>
        <v>5993.3333333333339</v>
      </c>
      <c r="M19" s="110"/>
      <c r="N19" s="235">
        <f t="shared" si="6"/>
        <v>5394</v>
      </c>
      <c r="O19" s="58"/>
      <c r="R19" s="122">
        <f t="shared" si="7"/>
        <v>976.64974619289342</v>
      </c>
      <c r="S19" s="88"/>
      <c r="T19" s="123">
        <f t="shared" si="8"/>
        <v>14.649746192893401</v>
      </c>
      <c r="U19" s="229"/>
      <c r="V19" s="234">
        <f t="shared" si="15"/>
        <v>962</v>
      </c>
      <c r="W19" s="229"/>
      <c r="X19" s="123">
        <f t="shared" si="9"/>
        <v>5859.8984771573605</v>
      </c>
      <c r="Y19" s="229"/>
      <c r="Z19" s="123">
        <f t="shared" si="10"/>
        <v>5772</v>
      </c>
      <c r="AA19" s="233">
        <f t="shared" si="11"/>
        <v>-2.2263880340818609E-2</v>
      </c>
      <c r="AB19" s="226">
        <f t="shared" si="12"/>
        <v>7.0077864293659697E-2</v>
      </c>
      <c r="AD19" s="57" t="str">
        <f t="shared" si="13"/>
        <v>007/34202Ciências Econômicas (B)998,88888888888999,88888888888898995993,333333333335394</v>
      </c>
      <c r="AE19" s="57" t="s">
        <v>271</v>
      </c>
      <c r="AF19" s="57" t="b">
        <f t="shared" si="14"/>
        <v>1</v>
      </c>
    </row>
    <row r="20" spans="1:52" s="57" customFormat="1" x14ac:dyDescent="0.2">
      <c r="A20" s="58"/>
      <c r="B20" s="244" t="s">
        <v>243</v>
      </c>
      <c r="C20" s="98"/>
      <c r="D20" s="241" t="s">
        <v>224</v>
      </c>
      <c r="E20" s="98"/>
      <c r="F20" s="235">
        <f t="shared" ref="F20" si="16">J20/0.9</f>
        <v>2114.4444444444443</v>
      </c>
      <c r="G20" s="110"/>
      <c r="H20" s="235">
        <f t="shared" ref="H20" si="17">F20*10%</f>
        <v>211.44444444444446</v>
      </c>
      <c r="I20" s="110"/>
      <c r="J20" s="235">
        <v>1903</v>
      </c>
      <c r="K20" s="110"/>
      <c r="L20" s="235">
        <f t="shared" ref="L20" si="18">F20*6</f>
        <v>12686.666666666666</v>
      </c>
      <c r="M20" s="110"/>
      <c r="N20" s="235">
        <f t="shared" ref="N20" si="19">J20*6</f>
        <v>11418</v>
      </c>
      <c r="O20" s="58"/>
      <c r="R20" s="122">
        <f t="shared" ref="R20" si="20">V20/(1-$Z$4)</f>
        <v>622.3350253807107</v>
      </c>
      <c r="S20" s="88"/>
      <c r="T20" s="123">
        <f t="shared" ref="T20" si="21">R20*$Z$4</f>
        <v>9.3350253807106593</v>
      </c>
      <c r="U20" s="229"/>
      <c r="V20" s="235">
        <v>613</v>
      </c>
      <c r="W20" s="229"/>
      <c r="X20" s="123">
        <f t="shared" ref="X20" si="22">R20*6</f>
        <v>3734.0101522842642</v>
      </c>
      <c r="Y20" s="229"/>
      <c r="Z20" s="123">
        <f t="shared" ref="Z20" si="23">V20*6</f>
        <v>3678</v>
      </c>
      <c r="AA20" s="233">
        <f t="shared" si="11"/>
        <v>-0.7056744493732845</v>
      </c>
      <c r="AB20" s="226">
        <f t="shared" si="12"/>
        <v>-0.67787703625853912</v>
      </c>
      <c r="AD20" s="57" t="str">
        <f t="shared" si="13"/>
        <v>33108Ciências Sociais2114,44444444444211,444444444444190312686,666666666711418</v>
      </c>
    </row>
    <row r="21" spans="1:52" s="57" customFormat="1" x14ac:dyDescent="0.2">
      <c r="A21" s="58"/>
      <c r="B21" s="103">
        <v>705</v>
      </c>
      <c r="C21" s="98"/>
      <c r="D21" s="241" t="s">
        <v>49</v>
      </c>
      <c r="E21" s="98"/>
      <c r="F21" s="235">
        <f t="shared" si="3"/>
        <v>2114.4444444444443</v>
      </c>
      <c r="G21" s="110"/>
      <c r="H21" s="235">
        <f t="shared" si="4"/>
        <v>211.44444444444446</v>
      </c>
      <c r="I21" s="110"/>
      <c r="J21" s="235">
        <v>1903</v>
      </c>
      <c r="K21" s="110"/>
      <c r="L21" s="235">
        <f t="shared" si="5"/>
        <v>12686.666666666666</v>
      </c>
      <c r="M21" s="110"/>
      <c r="N21" s="235">
        <f t="shared" si="6"/>
        <v>11418</v>
      </c>
      <c r="O21" s="58"/>
      <c r="R21" s="122">
        <f t="shared" si="7"/>
        <v>2068.020304568528</v>
      </c>
      <c r="S21" s="88"/>
      <c r="T21" s="123">
        <f t="shared" si="8"/>
        <v>31.020304568527919</v>
      </c>
      <c r="U21" s="229"/>
      <c r="V21" s="235">
        <f t="shared" si="15"/>
        <v>2037</v>
      </c>
      <c r="W21" s="229"/>
      <c r="X21" s="123">
        <f t="shared" si="9"/>
        <v>12408.121827411167</v>
      </c>
      <c r="Y21" s="229"/>
      <c r="Z21" s="123">
        <f t="shared" si="10"/>
        <v>12222</v>
      </c>
      <c r="AA21" s="233">
        <f t="shared" si="11"/>
        <v>-2.1955715127863762E-2</v>
      </c>
      <c r="AB21" s="226">
        <f t="shared" si="12"/>
        <v>7.0415133998948942E-2</v>
      </c>
      <c r="AD21" s="57" t="str">
        <f t="shared" si="13"/>
        <v>705Cinema Digital (B)2114,44444444444211,444444444444190312686,666666666711418</v>
      </c>
      <c r="AE21" s="57" t="s">
        <v>272</v>
      </c>
      <c r="AF21" s="57" t="b">
        <f t="shared" si="14"/>
        <v>1</v>
      </c>
    </row>
    <row r="22" spans="1:52" s="57" customFormat="1" x14ac:dyDescent="0.2">
      <c r="A22" s="58"/>
      <c r="B22" s="103" t="s">
        <v>126</v>
      </c>
      <c r="C22" s="58"/>
      <c r="D22" s="241" t="s">
        <v>67</v>
      </c>
      <c r="E22" s="75"/>
      <c r="F22" s="235">
        <f t="shared" si="3"/>
        <v>1400</v>
      </c>
      <c r="G22" s="110"/>
      <c r="H22" s="235">
        <f t="shared" si="4"/>
        <v>140</v>
      </c>
      <c r="I22" s="110"/>
      <c r="J22" s="235">
        <v>1260</v>
      </c>
      <c r="K22" s="113"/>
      <c r="L22" s="235">
        <f t="shared" si="5"/>
        <v>8400</v>
      </c>
      <c r="M22" s="110"/>
      <c r="N22" s="235">
        <f t="shared" si="6"/>
        <v>7560</v>
      </c>
      <c r="O22" s="58"/>
      <c r="R22" s="122">
        <f t="shared" si="7"/>
        <v>1369.5431472081218</v>
      </c>
      <c r="S22" s="88"/>
      <c r="T22" s="123">
        <f t="shared" si="8"/>
        <v>20.543147208121827</v>
      </c>
      <c r="U22" s="229"/>
      <c r="V22" s="234">
        <f t="shared" si="15"/>
        <v>1349</v>
      </c>
      <c r="W22" s="229"/>
      <c r="X22" s="123">
        <f t="shared" si="9"/>
        <v>8217.2588832487309</v>
      </c>
      <c r="Y22" s="229"/>
      <c r="Z22" s="123">
        <f t="shared" si="10"/>
        <v>8094</v>
      </c>
      <c r="AA22" s="233">
        <f t="shared" si="11"/>
        <v>-2.1754894851341522E-2</v>
      </c>
      <c r="AB22" s="226">
        <f t="shared" si="12"/>
        <v>7.0634920634920606E-2</v>
      </c>
      <c r="AD22" s="57" t="str">
        <f t="shared" si="13"/>
        <v>022/32201Comunicação Mercadológica (B)1400140126084007560</v>
      </c>
      <c r="AE22" s="57" t="s">
        <v>273</v>
      </c>
      <c r="AF22" s="57" t="b">
        <f t="shared" si="14"/>
        <v>1</v>
      </c>
    </row>
    <row r="23" spans="1:52" s="57" customFormat="1" x14ac:dyDescent="0.2">
      <c r="A23" s="58"/>
      <c r="B23" s="114" t="s">
        <v>146</v>
      </c>
      <c r="C23" s="58"/>
      <c r="D23" s="241" t="s">
        <v>147</v>
      </c>
      <c r="E23" s="75"/>
      <c r="F23" s="235">
        <f t="shared" si="3"/>
        <v>1364.4444444444443</v>
      </c>
      <c r="G23" s="110"/>
      <c r="H23" s="235">
        <f t="shared" si="4"/>
        <v>136.44444444444443</v>
      </c>
      <c r="I23" s="110"/>
      <c r="J23" s="235">
        <v>1228</v>
      </c>
      <c r="K23" s="113"/>
      <c r="L23" s="235">
        <f t="shared" si="5"/>
        <v>8186.6666666666661</v>
      </c>
      <c r="M23" s="110"/>
      <c r="N23" s="235">
        <f t="shared" si="6"/>
        <v>7368</v>
      </c>
      <c r="O23" s="58"/>
      <c r="R23" s="122">
        <f t="shared" si="7"/>
        <v>1334.010152284264</v>
      </c>
      <c r="S23" s="88"/>
      <c r="T23" s="123">
        <f t="shared" si="8"/>
        <v>20.01015228426396</v>
      </c>
      <c r="U23" s="229"/>
      <c r="V23" s="236">
        <f t="shared" si="15"/>
        <v>1314</v>
      </c>
      <c r="W23" s="229"/>
      <c r="X23" s="123">
        <f t="shared" si="9"/>
        <v>8004.0609137055835</v>
      </c>
      <c r="Y23" s="229"/>
      <c r="Z23" s="123">
        <f t="shared" si="10"/>
        <v>7884</v>
      </c>
      <c r="AA23" s="233">
        <f t="shared" si="11"/>
        <v>-2.2305262983845497E-2</v>
      </c>
      <c r="AB23" s="226">
        <f t="shared" si="12"/>
        <v>7.0032573289902311E-2</v>
      </c>
      <c r="AD23" s="57" t="str">
        <f t="shared" si="13"/>
        <v>32131Design de Interiores (T)1364,44444444444136,44444444444412288186,666666666677368</v>
      </c>
      <c r="AE23" s="57" t="s">
        <v>274</v>
      </c>
      <c r="AF23" s="57" t="b">
        <f t="shared" si="14"/>
        <v>1</v>
      </c>
    </row>
    <row r="24" spans="1:52" s="57" customFormat="1" x14ac:dyDescent="0.2">
      <c r="A24" s="58"/>
      <c r="B24" s="103" t="s">
        <v>102</v>
      </c>
      <c r="C24" s="58"/>
      <c r="D24" s="241" t="s">
        <v>52</v>
      </c>
      <c r="E24" s="75"/>
      <c r="F24" s="235">
        <f t="shared" si="3"/>
        <v>1204.4444444444443</v>
      </c>
      <c r="G24" s="110"/>
      <c r="H24" s="235">
        <f t="shared" si="4"/>
        <v>120.44444444444444</v>
      </c>
      <c r="I24" s="110"/>
      <c r="J24" s="235">
        <v>1084</v>
      </c>
      <c r="K24" s="111"/>
      <c r="L24" s="235">
        <f t="shared" si="5"/>
        <v>7226.6666666666661</v>
      </c>
      <c r="M24" s="110"/>
      <c r="N24" s="235">
        <f t="shared" si="6"/>
        <v>6504</v>
      </c>
      <c r="O24" s="58"/>
      <c r="R24" s="122">
        <f t="shared" si="7"/>
        <v>1177.6649746192893</v>
      </c>
      <c r="S24" s="88"/>
      <c r="T24" s="123">
        <f t="shared" si="8"/>
        <v>17.664974619289339</v>
      </c>
      <c r="U24" s="229"/>
      <c r="V24" s="234">
        <f t="shared" si="15"/>
        <v>1160</v>
      </c>
      <c r="W24" s="229"/>
      <c r="X24" s="123">
        <f t="shared" si="9"/>
        <v>7065.9898477157358</v>
      </c>
      <c r="Y24" s="229"/>
      <c r="Z24" s="123">
        <f t="shared" si="10"/>
        <v>6960</v>
      </c>
      <c r="AA24" s="233">
        <f t="shared" si="11"/>
        <v>-2.2233877161106586E-2</v>
      </c>
      <c r="AB24" s="226">
        <f t="shared" si="12"/>
        <v>7.0110701107011009E-2</v>
      </c>
      <c r="AD24" s="57" t="str">
        <f t="shared" si="13"/>
        <v>802/33401Direito (B)1204,44444444444120,44444444444410847226,666666666676504</v>
      </c>
      <c r="AE24" s="57" t="s">
        <v>275</v>
      </c>
      <c r="AF24" s="57" t="b">
        <f t="shared" si="14"/>
        <v>1</v>
      </c>
    </row>
    <row r="25" spans="1:52" s="57" customFormat="1" x14ac:dyDescent="0.2">
      <c r="A25" s="58"/>
      <c r="B25" s="103" t="s">
        <v>123</v>
      </c>
      <c r="C25" s="58"/>
      <c r="D25" s="241" t="s">
        <v>59</v>
      </c>
      <c r="E25" s="75"/>
      <c r="F25" s="235">
        <f t="shared" si="3"/>
        <v>1014.4444444444445</v>
      </c>
      <c r="G25" s="110"/>
      <c r="H25" s="235">
        <f t="shared" si="4"/>
        <v>101.44444444444446</v>
      </c>
      <c r="I25" s="110"/>
      <c r="J25" s="235">
        <v>913</v>
      </c>
      <c r="K25" s="113"/>
      <c r="L25" s="235">
        <f t="shared" si="5"/>
        <v>6086.666666666667</v>
      </c>
      <c r="M25" s="110"/>
      <c r="N25" s="235">
        <f t="shared" si="6"/>
        <v>5478</v>
      </c>
      <c r="O25" s="58"/>
      <c r="R25" s="122">
        <f t="shared" si="7"/>
        <v>991.87817258883251</v>
      </c>
      <c r="S25" s="88"/>
      <c r="T25" s="123">
        <f t="shared" si="8"/>
        <v>14.878172588832488</v>
      </c>
      <c r="U25" s="229"/>
      <c r="V25" s="234">
        <f>IFERROR(ROUNDUP(J25+(J25*$T$4),0),0)</f>
        <v>977</v>
      </c>
      <c r="W25" s="229"/>
      <c r="X25" s="123">
        <f t="shared" si="9"/>
        <v>5951.2690355329951</v>
      </c>
      <c r="Y25" s="229"/>
      <c r="Z25" s="123">
        <f t="shared" si="10"/>
        <v>5862</v>
      </c>
      <c r="AA25" s="233">
        <f t="shared" si="11"/>
        <v>-2.2244955826999702E-2</v>
      </c>
      <c r="AB25" s="226">
        <f t="shared" si="12"/>
        <v>7.0098576122672451E-2</v>
      </c>
      <c r="AD25" s="57" t="str">
        <f t="shared" si="13"/>
        <v>065/31503Educação Física (B)1014,44444444444101,4444444444449136086,666666666675478</v>
      </c>
      <c r="AE25" s="57" t="s">
        <v>276</v>
      </c>
      <c r="AF25" s="57" t="b">
        <f t="shared" si="14"/>
        <v>1</v>
      </c>
    </row>
    <row r="26" spans="1:52" s="57" customFormat="1" x14ac:dyDescent="0.2">
      <c r="A26" s="58"/>
      <c r="B26" s="103" t="s">
        <v>122</v>
      </c>
      <c r="C26" s="58"/>
      <c r="D26" s="241" t="s">
        <v>58</v>
      </c>
      <c r="E26" s="75"/>
      <c r="F26" s="235">
        <f t="shared" si="3"/>
        <v>1014.4444444444445</v>
      </c>
      <c r="G26" s="110"/>
      <c r="H26" s="235">
        <f t="shared" si="4"/>
        <v>101.44444444444446</v>
      </c>
      <c r="I26" s="110"/>
      <c r="J26" s="235">
        <v>913</v>
      </c>
      <c r="K26" s="113"/>
      <c r="L26" s="235">
        <f t="shared" si="5"/>
        <v>6086.666666666667</v>
      </c>
      <c r="M26" s="110"/>
      <c r="N26" s="235">
        <f t="shared" si="6"/>
        <v>5478</v>
      </c>
      <c r="O26" s="58"/>
      <c r="R26" s="122">
        <f t="shared" si="7"/>
        <v>991.87817258883251</v>
      </c>
      <c r="S26" s="88"/>
      <c r="T26" s="123">
        <f t="shared" si="8"/>
        <v>14.878172588832488</v>
      </c>
      <c r="U26" s="229"/>
      <c r="V26" s="234">
        <f t="shared" si="15"/>
        <v>977</v>
      </c>
      <c r="W26" s="229"/>
      <c r="X26" s="123">
        <f t="shared" si="9"/>
        <v>5951.2690355329951</v>
      </c>
      <c r="Y26" s="229"/>
      <c r="Z26" s="123">
        <f t="shared" si="10"/>
        <v>5862</v>
      </c>
      <c r="AA26" s="233">
        <f t="shared" si="11"/>
        <v>-2.2244955826999702E-2</v>
      </c>
      <c r="AB26" s="226">
        <f t="shared" si="12"/>
        <v>7.0098576122672451E-2</v>
      </c>
      <c r="AD26" s="57" t="str">
        <f t="shared" si="13"/>
        <v>045/31502Educação Física (L)1014,44444444444101,4444444444449136086,666666666675478</v>
      </c>
      <c r="AE26" s="57" t="s">
        <v>277</v>
      </c>
      <c r="AF26" s="57" t="b">
        <f t="shared" si="14"/>
        <v>1</v>
      </c>
    </row>
    <row r="27" spans="1:52" s="57" customFormat="1" x14ac:dyDescent="0.2">
      <c r="A27" s="58"/>
      <c r="B27" s="103" t="s">
        <v>187</v>
      </c>
      <c r="C27" s="58"/>
      <c r="D27" s="241" t="s">
        <v>183</v>
      </c>
      <c r="E27" s="75"/>
      <c r="F27" s="235">
        <f t="shared" si="3"/>
        <v>1162.2222222222222</v>
      </c>
      <c r="G27" s="110"/>
      <c r="H27" s="235">
        <f t="shared" si="4"/>
        <v>116.22222222222223</v>
      </c>
      <c r="I27" s="110"/>
      <c r="J27" s="235">
        <v>1046</v>
      </c>
      <c r="K27" s="113"/>
      <c r="L27" s="235">
        <f t="shared" si="5"/>
        <v>6973.333333333333</v>
      </c>
      <c r="M27" s="110"/>
      <c r="N27" s="235">
        <f t="shared" si="6"/>
        <v>6276</v>
      </c>
      <c r="O27" s="58"/>
      <c r="R27" s="122">
        <f t="shared" si="7"/>
        <v>1137.0558375634519</v>
      </c>
      <c r="S27" s="88"/>
      <c r="T27" s="123">
        <f t="shared" si="8"/>
        <v>17.055837563451778</v>
      </c>
      <c r="U27" s="229"/>
      <c r="V27" s="234">
        <f t="shared" si="15"/>
        <v>1120</v>
      </c>
      <c r="W27" s="229"/>
      <c r="X27" s="123">
        <f t="shared" si="9"/>
        <v>6822.3350253807112</v>
      </c>
      <c r="Y27" s="229"/>
      <c r="Z27" s="123">
        <f t="shared" si="10"/>
        <v>6720</v>
      </c>
      <c r="AA27" s="233">
        <f t="shared" si="11"/>
        <v>-2.1653677048655173E-2</v>
      </c>
      <c r="AB27" s="226">
        <f t="shared" si="12"/>
        <v>7.074569789674956E-2</v>
      </c>
      <c r="AD27" s="57" t="str">
        <f t="shared" si="13"/>
        <v>31107Enfermagem (B)1162,22222222222116,22222222222210466973,333333333336276</v>
      </c>
      <c r="AE27" s="57" t="s">
        <v>278</v>
      </c>
      <c r="AF27" s="57" t="b">
        <f t="shared" si="14"/>
        <v>1</v>
      </c>
    </row>
    <row r="28" spans="1:52" s="57" customFormat="1" x14ac:dyDescent="0.2">
      <c r="A28" s="84"/>
      <c r="B28" s="114" t="s">
        <v>150</v>
      </c>
      <c r="C28" s="58"/>
      <c r="D28" s="241" t="s">
        <v>151</v>
      </c>
      <c r="E28" s="85"/>
      <c r="F28" s="235">
        <f t="shared" si="3"/>
        <v>1394.4444444444443</v>
      </c>
      <c r="G28" s="110"/>
      <c r="H28" s="235">
        <f t="shared" si="4"/>
        <v>139.44444444444443</v>
      </c>
      <c r="I28" s="110"/>
      <c r="J28" s="235">
        <v>1255</v>
      </c>
      <c r="K28" s="111"/>
      <c r="L28" s="235">
        <f t="shared" si="5"/>
        <v>8366.6666666666661</v>
      </c>
      <c r="M28" s="110"/>
      <c r="N28" s="235">
        <f t="shared" si="6"/>
        <v>7530</v>
      </c>
      <c r="O28" s="96"/>
      <c r="R28" s="122">
        <f t="shared" si="7"/>
        <v>1363.4517766497463</v>
      </c>
      <c r="S28" s="88"/>
      <c r="T28" s="123">
        <f t="shared" si="8"/>
        <v>20.451776649746193</v>
      </c>
      <c r="U28" s="229"/>
      <c r="V28" s="234">
        <f t="shared" si="15"/>
        <v>1343</v>
      </c>
      <c r="W28" s="229"/>
      <c r="X28" s="123">
        <f t="shared" si="9"/>
        <v>8180.7106598984774</v>
      </c>
      <c r="Y28" s="229"/>
      <c r="Z28" s="123">
        <f t="shared" si="10"/>
        <v>8058</v>
      </c>
      <c r="AA28" s="233">
        <f t="shared" si="11"/>
        <v>-2.2225817542014581E-2</v>
      </c>
      <c r="AB28" s="226">
        <f t="shared" si="12"/>
        <v>7.0119521912350491E-2</v>
      </c>
      <c r="AD28" s="57" t="str">
        <f t="shared" si="13"/>
        <v>35104Engenharia Ambiental (B)1394,44444444444139,44444444444412558366,666666666677530</v>
      </c>
      <c r="AE28" s="57" t="s">
        <v>279</v>
      </c>
      <c r="AF28" s="57" t="b">
        <f t="shared" si="14"/>
        <v>1</v>
      </c>
    </row>
    <row r="29" spans="1:52" s="87" customFormat="1" x14ac:dyDescent="0.2">
      <c r="A29" s="84"/>
      <c r="B29" s="244" t="s">
        <v>232</v>
      </c>
      <c r="C29" s="58"/>
      <c r="D29" s="241" t="s">
        <v>225</v>
      </c>
      <c r="E29" s="85"/>
      <c r="F29" s="235"/>
      <c r="G29" s="110"/>
      <c r="H29" s="235"/>
      <c r="I29" s="110"/>
      <c r="J29" s="239" t="s">
        <v>231</v>
      </c>
      <c r="K29" s="111"/>
      <c r="L29" s="235"/>
      <c r="M29" s="110"/>
      <c r="N29" s="235"/>
      <c r="O29" s="96"/>
      <c r="P29" s="57"/>
      <c r="R29" s="122">
        <f t="shared" ref="R29" si="24">V29/(1-$Z$4)</f>
        <v>1387.8172588832488</v>
      </c>
      <c r="S29" s="88"/>
      <c r="T29" s="123">
        <f t="shared" ref="T29" si="25">R29*$Z$4</f>
        <v>20.81725888324873</v>
      </c>
      <c r="U29" s="229"/>
      <c r="V29" s="238">
        <v>1367</v>
      </c>
      <c r="W29" s="229"/>
      <c r="X29" s="123">
        <f t="shared" ref="X29" si="26">R29*6</f>
        <v>8326.9035532994931</v>
      </c>
      <c r="Y29" s="229"/>
      <c r="Z29" s="123">
        <f t="shared" ref="Z29" si="27">V29*6</f>
        <v>8202</v>
      </c>
      <c r="AA29" s="233" t="str">
        <f t="shared" si="11"/>
        <v/>
      </c>
      <c r="AB29" s="226" t="str">
        <f t="shared" si="12"/>
        <v/>
      </c>
      <c r="AC29" s="57"/>
      <c r="AD29" s="57"/>
      <c r="AE29" s="57"/>
      <c r="AF29" s="57"/>
      <c r="AG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</row>
    <row r="30" spans="1:52" s="87" customFormat="1" x14ac:dyDescent="0.2">
      <c r="A30" s="84"/>
      <c r="B30" s="103" t="s">
        <v>101</v>
      </c>
      <c r="C30" s="58"/>
      <c r="D30" s="241" t="s">
        <v>201</v>
      </c>
      <c r="E30" s="85"/>
      <c r="F30" s="235">
        <f t="shared" si="3"/>
        <v>1552.2222222222222</v>
      </c>
      <c r="G30" s="110"/>
      <c r="H30" s="235">
        <f t="shared" si="4"/>
        <v>155.22222222222223</v>
      </c>
      <c r="I30" s="110"/>
      <c r="J30" s="235">
        <v>1397</v>
      </c>
      <c r="K30" s="111"/>
      <c r="L30" s="235">
        <f t="shared" si="5"/>
        <v>9313.3333333333321</v>
      </c>
      <c r="M30" s="110"/>
      <c r="N30" s="235">
        <f t="shared" si="6"/>
        <v>8382</v>
      </c>
      <c r="O30" s="96"/>
      <c r="P30" s="57"/>
      <c r="R30" s="122">
        <f t="shared" si="7"/>
        <v>1517.766497461929</v>
      </c>
      <c r="S30" s="88"/>
      <c r="T30" s="123">
        <f t="shared" si="8"/>
        <v>22.766497461928935</v>
      </c>
      <c r="U30" s="229"/>
      <c r="V30" s="234">
        <f t="shared" si="15"/>
        <v>1495</v>
      </c>
      <c r="W30" s="229"/>
      <c r="X30" s="123">
        <f t="shared" si="9"/>
        <v>9106.5989847715737</v>
      </c>
      <c r="Y30" s="229"/>
      <c r="Z30" s="123">
        <f t="shared" si="10"/>
        <v>8970</v>
      </c>
      <c r="AA30" s="233">
        <f t="shared" si="11"/>
        <v>-2.2197675221377167E-2</v>
      </c>
      <c r="AB30" s="226">
        <f t="shared" si="12"/>
        <v>7.0150322118825992E-2</v>
      </c>
      <c r="AC30" s="57"/>
      <c r="AD30" s="57" t="str">
        <f t="shared" si="13"/>
        <v>035/35102Engenharia de Computação - Ênfase Eng.de Software (B)1552,22222222222155,22222222222213979313,333333333338382</v>
      </c>
      <c r="AE30" s="57" t="s">
        <v>280</v>
      </c>
      <c r="AF30" s="57" t="b">
        <f t="shared" si="14"/>
        <v>1</v>
      </c>
      <c r="AG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</row>
    <row r="31" spans="1:52" s="87" customFormat="1" x14ac:dyDescent="0.2">
      <c r="A31" s="84"/>
      <c r="B31" s="103" t="s">
        <v>188</v>
      </c>
      <c r="C31" s="58"/>
      <c r="D31" s="241" t="s">
        <v>244</v>
      </c>
      <c r="E31" s="85"/>
      <c r="F31" s="235">
        <f>J31/0.9</f>
        <v>1506.6666666666667</v>
      </c>
      <c r="G31" s="110"/>
      <c r="H31" s="235">
        <f>F31*10%</f>
        <v>150.66666666666669</v>
      </c>
      <c r="I31" s="110"/>
      <c r="J31" s="235">
        <v>1356</v>
      </c>
      <c r="K31" s="111"/>
      <c r="L31" s="235">
        <f>F31*6</f>
        <v>9040</v>
      </c>
      <c r="M31" s="110"/>
      <c r="N31" s="235">
        <f>J31*6</f>
        <v>8136</v>
      </c>
      <c r="O31" s="96"/>
      <c r="P31" s="57"/>
      <c r="R31" s="122">
        <f>V31/(1-$Z$4)</f>
        <v>1473.0964467005076</v>
      </c>
      <c r="S31" s="88"/>
      <c r="T31" s="123">
        <f>R31*$Z$4</f>
        <v>22.096446700507613</v>
      </c>
      <c r="U31" s="229"/>
      <c r="V31" s="234">
        <f>IFERROR(ROUNDUP(J31+(J31*$T$4),0),0)</f>
        <v>1451</v>
      </c>
      <c r="W31" s="229"/>
      <c r="X31" s="123">
        <f>R31*6</f>
        <v>8838.5786802030452</v>
      </c>
      <c r="Y31" s="229"/>
      <c r="Z31" s="123">
        <f>V31*6</f>
        <v>8706</v>
      </c>
      <c r="AA31" s="233">
        <f>IFERROR(R31/F31-1,"")</f>
        <v>-2.2281119446565745E-2</v>
      </c>
      <c r="AB31" s="226">
        <f>IFERROR(V31/J31-1,"")</f>
        <v>7.0058997050147509E-2</v>
      </c>
      <c r="AC31" s="57"/>
      <c r="AD31" s="57" t="str">
        <f>B31&amp;D31&amp;F31&amp;H31&amp;J31&amp;L31&amp;N31</f>
        <v>35105Engenharia de Produção (B)1506,66666666667150,666666666667135690408136</v>
      </c>
      <c r="AE31" s="57" t="s">
        <v>281</v>
      </c>
      <c r="AF31" s="57" t="b">
        <f>AD31=AE31</f>
        <v>0</v>
      </c>
      <c r="AG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</row>
    <row r="32" spans="1:52" s="87" customFormat="1" x14ac:dyDescent="0.2">
      <c r="A32" s="84"/>
      <c r="B32" s="244" t="s">
        <v>233</v>
      </c>
      <c r="C32" s="58"/>
      <c r="D32" s="241" t="s">
        <v>226</v>
      </c>
      <c r="E32" s="85"/>
      <c r="F32" s="235"/>
      <c r="G32" s="110"/>
      <c r="H32" s="235"/>
      <c r="I32" s="110"/>
      <c r="J32" s="239" t="s">
        <v>231</v>
      </c>
      <c r="K32" s="111"/>
      <c r="L32" s="235"/>
      <c r="M32" s="110"/>
      <c r="N32" s="235"/>
      <c r="O32" s="96"/>
      <c r="P32" s="57"/>
      <c r="R32" s="122">
        <f t="shared" ref="R32" si="28">V32/(1-$Z$4)</f>
        <v>1387.8172588832488</v>
      </c>
      <c r="S32" s="88"/>
      <c r="T32" s="123">
        <f t="shared" ref="T32" si="29">R32*$Z$4</f>
        <v>20.81725888324873</v>
      </c>
      <c r="U32" s="229"/>
      <c r="V32" s="238">
        <v>1367</v>
      </c>
      <c r="W32" s="229"/>
      <c r="X32" s="123">
        <f t="shared" ref="X32" si="30">R32*6</f>
        <v>8326.9035532994931</v>
      </c>
      <c r="Y32" s="229"/>
      <c r="Z32" s="123">
        <f t="shared" ref="Z32" si="31">V32*6</f>
        <v>8202</v>
      </c>
      <c r="AA32" s="233" t="str">
        <f t="shared" si="11"/>
        <v/>
      </c>
      <c r="AB32" s="226" t="str">
        <f t="shared" si="12"/>
        <v/>
      </c>
      <c r="AC32" s="57"/>
      <c r="AD32" s="57"/>
      <c r="AE32" s="57"/>
      <c r="AF32" s="57"/>
      <c r="AG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</row>
    <row r="33" spans="1:52" s="87" customFormat="1" x14ac:dyDescent="0.2">
      <c r="A33" s="84"/>
      <c r="B33" s="103" t="s">
        <v>181</v>
      </c>
      <c r="C33" s="58"/>
      <c r="D33" s="241" t="s">
        <v>180</v>
      </c>
      <c r="E33" s="85"/>
      <c r="F33" s="235">
        <f t="shared" si="3"/>
        <v>845.55555555555554</v>
      </c>
      <c r="G33" s="110"/>
      <c r="H33" s="235">
        <f t="shared" si="4"/>
        <v>84.555555555555557</v>
      </c>
      <c r="I33" s="110"/>
      <c r="J33" s="235">
        <v>761</v>
      </c>
      <c r="K33" s="111"/>
      <c r="L33" s="235">
        <f t="shared" si="5"/>
        <v>5073.333333333333</v>
      </c>
      <c r="M33" s="110"/>
      <c r="N33" s="235">
        <f t="shared" si="6"/>
        <v>4566</v>
      </c>
      <c r="O33" s="96"/>
      <c r="P33" s="57"/>
      <c r="R33" s="122">
        <f t="shared" si="7"/>
        <v>827.41116751269033</v>
      </c>
      <c r="S33" s="88"/>
      <c r="T33" s="123">
        <f t="shared" si="8"/>
        <v>12.411167512690355</v>
      </c>
      <c r="U33" s="229"/>
      <c r="V33" s="234">
        <f t="shared" si="15"/>
        <v>815</v>
      </c>
      <c r="W33" s="229"/>
      <c r="X33" s="123">
        <f t="shared" si="9"/>
        <v>4964.4670050761415</v>
      </c>
      <c r="Y33" s="229"/>
      <c r="Z33" s="123">
        <f t="shared" si="10"/>
        <v>4890</v>
      </c>
      <c r="AA33" s="233">
        <f t="shared" si="11"/>
        <v>-2.14585403923504E-2</v>
      </c>
      <c r="AB33" s="226">
        <f t="shared" si="12"/>
        <v>7.0959264126149835E-2</v>
      </c>
      <c r="AC33" s="57"/>
      <c r="AD33" s="57" t="str">
        <f t="shared" si="13"/>
        <v>31133Estética e Cosmética (T)845,55555555555684,55555555555567615073,333333333334566</v>
      </c>
      <c r="AE33" s="57" t="s">
        <v>282</v>
      </c>
      <c r="AF33" s="57" t="b">
        <f t="shared" si="14"/>
        <v>1</v>
      </c>
      <c r="AG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</row>
    <row r="34" spans="1:52" s="87" customFormat="1" x14ac:dyDescent="0.2">
      <c r="A34" s="58"/>
      <c r="B34" s="103" t="s">
        <v>97</v>
      </c>
      <c r="C34" s="98"/>
      <c r="D34" s="241" t="s">
        <v>176</v>
      </c>
      <c r="E34" s="99"/>
      <c r="F34" s="235">
        <f t="shared" si="3"/>
        <v>1520</v>
      </c>
      <c r="G34" s="110"/>
      <c r="H34" s="235">
        <f t="shared" si="4"/>
        <v>152</v>
      </c>
      <c r="I34" s="110"/>
      <c r="J34" s="235">
        <v>1368</v>
      </c>
      <c r="K34" s="111"/>
      <c r="L34" s="235">
        <f t="shared" si="5"/>
        <v>9120</v>
      </c>
      <c r="M34" s="110"/>
      <c r="N34" s="235">
        <f t="shared" si="6"/>
        <v>8208</v>
      </c>
      <c r="O34" s="58"/>
      <c r="P34" s="57"/>
      <c r="R34" s="122">
        <f t="shared" si="7"/>
        <v>1486.294416243655</v>
      </c>
      <c r="S34" s="88"/>
      <c r="T34" s="123">
        <f t="shared" si="8"/>
        <v>22.294416243654823</v>
      </c>
      <c r="U34" s="229"/>
      <c r="V34" s="236">
        <f t="shared" si="15"/>
        <v>1464</v>
      </c>
      <c r="W34" s="229"/>
      <c r="X34" s="123">
        <f t="shared" si="9"/>
        <v>8917.7664974619292</v>
      </c>
      <c r="Y34" s="229"/>
      <c r="Z34" s="123">
        <f t="shared" si="10"/>
        <v>8784</v>
      </c>
      <c r="AA34" s="233">
        <f t="shared" si="11"/>
        <v>-2.217472615549021E-2</v>
      </c>
      <c r="AB34" s="226">
        <f t="shared" si="12"/>
        <v>7.0175438596491224E-2</v>
      </c>
      <c r="AC34" s="57"/>
      <c r="AD34" s="57" t="str">
        <f t="shared" si="13"/>
        <v>009/31104Farmácia (B) - 4 anos1520152136891208208</v>
      </c>
      <c r="AE34" s="57" t="s">
        <v>283</v>
      </c>
      <c r="AF34" s="57" t="b">
        <f t="shared" si="14"/>
        <v>1</v>
      </c>
      <c r="AG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</row>
    <row r="35" spans="1:52" s="87" customFormat="1" x14ac:dyDescent="0.2">
      <c r="A35" s="58"/>
      <c r="B35" s="103" t="s">
        <v>173</v>
      </c>
      <c r="C35" s="98"/>
      <c r="D35" s="241" t="s">
        <v>197</v>
      </c>
      <c r="E35" s="99"/>
      <c r="F35" s="235">
        <f t="shared" si="3"/>
        <v>1317.7777777777778</v>
      </c>
      <c r="G35" s="110"/>
      <c r="H35" s="235">
        <f t="shared" si="4"/>
        <v>131.7777777777778</v>
      </c>
      <c r="I35" s="110"/>
      <c r="J35" s="235">
        <v>1186</v>
      </c>
      <c r="K35" s="111"/>
      <c r="L35" s="235">
        <f t="shared" si="5"/>
        <v>7906.666666666667</v>
      </c>
      <c r="M35" s="110"/>
      <c r="N35" s="235">
        <f t="shared" si="6"/>
        <v>7116</v>
      </c>
      <c r="O35" s="58"/>
      <c r="P35" s="57"/>
      <c r="R35" s="122">
        <f t="shared" si="7"/>
        <v>1289.3401015228426</v>
      </c>
      <c r="S35" s="88"/>
      <c r="T35" s="123">
        <f t="shared" si="8"/>
        <v>19.340101522842637</v>
      </c>
      <c r="U35" s="229"/>
      <c r="V35" s="236">
        <f t="shared" si="15"/>
        <v>1270</v>
      </c>
      <c r="W35" s="229"/>
      <c r="X35" s="123">
        <f t="shared" si="9"/>
        <v>7736.0406091370551</v>
      </c>
      <c r="Y35" s="229"/>
      <c r="Z35" s="123">
        <f t="shared" si="10"/>
        <v>7620</v>
      </c>
      <c r="AA35" s="233">
        <f t="shared" si="11"/>
        <v>-2.1580024139495557E-2</v>
      </c>
      <c r="AB35" s="226">
        <f t="shared" si="12"/>
        <v>7.0826306913996717E-2</v>
      </c>
      <c r="AC35" s="57"/>
      <c r="AD35" s="57" t="str">
        <f t="shared" si="13"/>
        <v>31104Farmácia (B) - 5 anos (currículo 6 e 7)1317,77777777778131,77777777777811867906,666666666677116</v>
      </c>
      <c r="AE35" s="57" t="s">
        <v>284</v>
      </c>
      <c r="AF35" s="57" t="b">
        <f t="shared" si="14"/>
        <v>1</v>
      </c>
      <c r="AG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</row>
    <row r="36" spans="1:52" s="87" customFormat="1" x14ac:dyDescent="0.2">
      <c r="A36" s="58"/>
      <c r="B36" s="103" t="s">
        <v>173</v>
      </c>
      <c r="C36" s="98"/>
      <c r="D36" s="241" t="s">
        <v>198</v>
      </c>
      <c r="E36" s="99"/>
      <c r="F36" s="235">
        <f t="shared" si="3"/>
        <v>1144.4444444444443</v>
      </c>
      <c r="G36" s="110"/>
      <c r="H36" s="235">
        <f t="shared" si="4"/>
        <v>114.44444444444444</v>
      </c>
      <c r="I36" s="110"/>
      <c r="J36" s="235">
        <v>1030</v>
      </c>
      <c r="K36" s="111"/>
      <c r="L36" s="235">
        <f t="shared" si="5"/>
        <v>6866.6666666666661</v>
      </c>
      <c r="M36" s="110"/>
      <c r="N36" s="235">
        <f t="shared" si="6"/>
        <v>6180</v>
      </c>
      <c r="O36" s="58"/>
      <c r="P36" s="57"/>
      <c r="R36" s="122">
        <f t="shared" si="7"/>
        <v>1119.7969543147208</v>
      </c>
      <c r="S36" s="88"/>
      <c r="T36" s="123">
        <f t="shared" si="8"/>
        <v>16.796954314720811</v>
      </c>
      <c r="U36" s="229"/>
      <c r="V36" s="236">
        <f t="shared" si="15"/>
        <v>1103</v>
      </c>
      <c r="W36" s="229"/>
      <c r="X36" s="123">
        <f t="shared" si="9"/>
        <v>6718.7817258883242</v>
      </c>
      <c r="Y36" s="229"/>
      <c r="Z36" s="123">
        <f t="shared" si="10"/>
        <v>6618</v>
      </c>
      <c r="AA36" s="233">
        <f t="shared" si="11"/>
        <v>-2.1536641860923522E-2</v>
      </c>
      <c r="AB36" s="226">
        <f t="shared" si="12"/>
        <v>7.0873786407767092E-2</v>
      </c>
      <c r="AC36" s="57"/>
      <c r="AD36" s="57" t="str">
        <f t="shared" si="13"/>
        <v>31104Farmácia (B) - 4 anos (currículo 8)1144,44444444444114,44444444444410306866,666666666676180</v>
      </c>
      <c r="AE36" s="57" t="s">
        <v>285</v>
      </c>
      <c r="AF36" s="57" t="b">
        <f t="shared" si="14"/>
        <v>1</v>
      </c>
      <c r="AG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</row>
    <row r="37" spans="1:52" s="87" customFormat="1" x14ac:dyDescent="0.2">
      <c r="A37" s="58"/>
      <c r="B37" s="103" t="s">
        <v>106</v>
      </c>
      <c r="C37" s="98"/>
      <c r="D37" s="241" t="s">
        <v>61</v>
      </c>
      <c r="E37" s="99"/>
      <c r="F37" s="235">
        <f t="shared" si="3"/>
        <v>535.55555555555554</v>
      </c>
      <c r="G37" s="110"/>
      <c r="H37" s="235">
        <f t="shared" si="4"/>
        <v>53.555555555555557</v>
      </c>
      <c r="I37" s="110"/>
      <c r="J37" s="235">
        <v>482</v>
      </c>
      <c r="K37" s="111"/>
      <c r="L37" s="235">
        <f t="shared" si="5"/>
        <v>3213.333333333333</v>
      </c>
      <c r="M37" s="110"/>
      <c r="N37" s="235">
        <f t="shared" si="6"/>
        <v>2892</v>
      </c>
      <c r="O37" s="58"/>
      <c r="P37" s="57"/>
      <c r="R37" s="122">
        <f t="shared" si="7"/>
        <v>523.85786802030452</v>
      </c>
      <c r="S37" s="88"/>
      <c r="T37" s="123">
        <f t="shared" si="8"/>
        <v>7.8578680203045677</v>
      </c>
      <c r="U37" s="229"/>
      <c r="V37" s="234">
        <f t="shared" si="15"/>
        <v>516</v>
      </c>
      <c r="W37" s="229"/>
      <c r="X37" s="123">
        <f t="shared" si="9"/>
        <v>3143.1472081218271</v>
      </c>
      <c r="Y37" s="229"/>
      <c r="Z37" s="123">
        <f t="shared" si="10"/>
        <v>3096</v>
      </c>
      <c r="AA37" s="233">
        <f t="shared" si="11"/>
        <v>-2.1842155148808939E-2</v>
      </c>
      <c r="AB37" s="226">
        <f t="shared" si="12"/>
        <v>7.0539419087136901E-2</v>
      </c>
      <c r="AC37" s="57"/>
      <c r="AD37" s="57" t="str">
        <f t="shared" si="13"/>
        <v>017Filosofia (L)535,55555555555653,55555555555564823213,333333333332892</v>
      </c>
      <c r="AE37" s="57" t="s">
        <v>286</v>
      </c>
      <c r="AF37" s="57" t="b">
        <f t="shared" si="14"/>
        <v>1</v>
      </c>
      <c r="AG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</row>
    <row r="38" spans="1:52" s="87" customFormat="1" x14ac:dyDescent="0.2">
      <c r="A38" s="58"/>
      <c r="B38" s="103">
        <v>33201</v>
      </c>
      <c r="C38" s="98"/>
      <c r="D38" s="241" t="s">
        <v>61</v>
      </c>
      <c r="E38" s="99"/>
      <c r="F38" s="235">
        <f t="shared" si="3"/>
        <v>568.88888888888891</v>
      </c>
      <c r="G38" s="110"/>
      <c r="H38" s="235">
        <f t="shared" si="4"/>
        <v>56.888888888888893</v>
      </c>
      <c r="I38" s="110"/>
      <c r="J38" s="235">
        <v>512</v>
      </c>
      <c r="K38" s="111"/>
      <c r="L38" s="235">
        <f t="shared" si="5"/>
        <v>3413.3333333333335</v>
      </c>
      <c r="M38" s="110"/>
      <c r="N38" s="235">
        <f t="shared" si="6"/>
        <v>3072</v>
      </c>
      <c r="O38" s="58"/>
      <c r="P38" s="57"/>
      <c r="R38" s="122">
        <f t="shared" si="7"/>
        <v>556.34517766497459</v>
      </c>
      <c r="S38" s="88"/>
      <c r="T38" s="123">
        <f t="shared" si="8"/>
        <v>8.345177664974619</v>
      </c>
      <c r="U38" s="229"/>
      <c r="V38" s="234">
        <f t="shared" si="15"/>
        <v>548</v>
      </c>
      <c r="W38" s="229"/>
      <c r="X38" s="123">
        <f t="shared" si="9"/>
        <v>3338.0710659898477</v>
      </c>
      <c r="Y38" s="229"/>
      <c r="Z38" s="123">
        <f t="shared" si="10"/>
        <v>3288</v>
      </c>
      <c r="AA38" s="233">
        <f t="shared" si="11"/>
        <v>-2.2049492385786906E-2</v>
      </c>
      <c r="AB38" s="226">
        <f t="shared" si="12"/>
        <v>7.03125E-2</v>
      </c>
      <c r="AC38" s="57"/>
      <c r="AD38" s="57" t="str">
        <f t="shared" si="13"/>
        <v>33201Filosofia (L)568,88888888888956,88888888888895123413,333333333333072</v>
      </c>
      <c r="AE38" s="57" t="s">
        <v>287</v>
      </c>
      <c r="AF38" s="57" t="b">
        <f t="shared" si="14"/>
        <v>1</v>
      </c>
      <c r="AG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</row>
    <row r="39" spans="1:52" s="87" customFormat="1" x14ac:dyDescent="0.2">
      <c r="A39" s="58"/>
      <c r="B39" s="103">
        <v>33201</v>
      </c>
      <c r="C39" s="98"/>
      <c r="D39" s="241" t="s">
        <v>199</v>
      </c>
      <c r="E39" s="99"/>
      <c r="F39" s="235">
        <f t="shared" si="3"/>
        <v>462.22222222222223</v>
      </c>
      <c r="G39" s="110"/>
      <c r="H39" s="235">
        <f t="shared" si="4"/>
        <v>46.222222222222229</v>
      </c>
      <c r="I39" s="110"/>
      <c r="J39" s="235">
        <v>416</v>
      </c>
      <c r="K39" s="111"/>
      <c r="L39" s="235">
        <f t="shared" si="5"/>
        <v>2773.3333333333335</v>
      </c>
      <c r="M39" s="110"/>
      <c r="N39" s="235">
        <f t="shared" si="6"/>
        <v>2496</v>
      </c>
      <c r="O39" s="58"/>
      <c r="P39" s="57"/>
      <c r="R39" s="122">
        <f t="shared" si="7"/>
        <v>452.79187817258884</v>
      </c>
      <c r="S39" s="88"/>
      <c r="T39" s="123">
        <f t="shared" si="8"/>
        <v>6.7918781725888326</v>
      </c>
      <c r="U39" s="229"/>
      <c r="V39" s="234">
        <f t="shared" si="15"/>
        <v>446</v>
      </c>
      <c r="W39" s="229"/>
      <c r="X39" s="123">
        <f t="shared" si="9"/>
        <v>2716.7512690355329</v>
      </c>
      <c r="Y39" s="229"/>
      <c r="Z39" s="123">
        <f t="shared" si="10"/>
        <v>2676</v>
      </c>
      <c r="AA39" s="233">
        <f t="shared" si="11"/>
        <v>-2.040218664584148E-2</v>
      </c>
      <c r="AB39" s="226">
        <f t="shared" si="12"/>
        <v>7.2115384615384581E-2</v>
      </c>
      <c r="AC39" s="57"/>
      <c r="AD39" s="57" t="str">
        <f t="shared" si="13"/>
        <v>33201Filosofia (L) - currículo 2462,22222222222246,22222222222224162773,333333333332496</v>
      </c>
      <c r="AE39" s="57" t="s">
        <v>288</v>
      </c>
      <c r="AF39" s="57" t="b">
        <f t="shared" si="14"/>
        <v>1</v>
      </c>
      <c r="AG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</row>
    <row r="40" spans="1:52" s="57" customFormat="1" x14ac:dyDescent="0.2">
      <c r="A40" s="58"/>
      <c r="B40" s="70" t="s">
        <v>105</v>
      </c>
      <c r="C40" s="58"/>
      <c r="D40" s="241" t="s">
        <v>60</v>
      </c>
      <c r="E40" s="75"/>
      <c r="F40" s="235">
        <f t="shared" si="3"/>
        <v>1613.3333333333333</v>
      </c>
      <c r="G40" s="110"/>
      <c r="H40" s="235">
        <f t="shared" si="4"/>
        <v>161.33333333333334</v>
      </c>
      <c r="I40" s="110"/>
      <c r="J40" s="235">
        <v>1452</v>
      </c>
      <c r="K40" s="113"/>
      <c r="L40" s="235">
        <f t="shared" si="5"/>
        <v>9680</v>
      </c>
      <c r="M40" s="110"/>
      <c r="N40" s="235">
        <f t="shared" si="6"/>
        <v>8712</v>
      </c>
      <c r="O40" s="58"/>
      <c r="R40" s="122">
        <f t="shared" si="7"/>
        <v>1577.6649746192893</v>
      </c>
      <c r="S40" s="88"/>
      <c r="T40" s="123">
        <f t="shared" si="8"/>
        <v>23.664974619289339</v>
      </c>
      <c r="U40" s="229"/>
      <c r="V40" s="234">
        <f t="shared" si="15"/>
        <v>1554</v>
      </c>
      <c r="W40" s="229"/>
      <c r="X40" s="123">
        <f t="shared" si="9"/>
        <v>9465.9898477157367</v>
      </c>
      <c r="Y40" s="229"/>
      <c r="Z40" s="123">
        <f t="shared" si="10"/>
        <v>9324</v>
      </c>
      <c r="AA40" s="233">
        <f t="shared" si="11"/>
        <v>-2.2108486806225569E-2</v>
      </c>
      <c r="AB40" s="226">
        <f t="shared" si="12"/>
        <v>7.024793388429762E-2</v>
      </c>
      <c r="AD40" s="57" t="str">
        <f t="shared" si="13"/>
        <v>846/31501Fisioterapia (B)1613,33333333333161,333333333333145296808712</v>
      </c>
      <c r="AE40" s="57" t="s">
        <v>289</v>
      </c>
      <c r="AF40" s="57" t="b">
        <f t="shared" si="14"/>
        <v>1</v>
      </c>
    </row>
    <row r="41" spans="1:52" s="57" customFormat="1" x14ac:dyDescent="0.2">
      <c r="A41" s="58"/>
      <c r="B41" s="103" t="s">
        <v>182</v>
      </c>
      <c r="C41" s="58"/>
      <c r="D41" s="241" t="s">
        <v>179</v>
      </c>
      <c r="E41" s="75"/>
      <c r="F41" s="235">
        <f t="shared" si="3"/>
        <v>1311.1111111111111</v>
      </c>
      <c r="G41" s="110"/>
      <c r="H41" s="235">
        <f t="shared" si="4"/>
        <v>131.11111111111111</v>
      </c>
      <c r="I41" s="110"/>
      <c r="J41" s="235">
        <v>1180</v>
      </c>
      <c r="K41" s="113"/>
      <c r="L41" s="235">
        <f t="shared" si="5"/>
        <v>7866.6666666666661</v>
      </c>
      <c r="M41" s="110"/>
      <c r="N41" s="235">
        <f t="shared" si="6"/>
        <v>7080</v>
      </c>
      <c r="O41" s="58"/>
      <c r="R41" s="122">
        <f t="shared" si="7"/>
        <v>1282.233502538071</v>
      </c>
      <c r="S41" s="88"/>
      <c r="T41" s="123">
        <f t="shared" si="8"/>
        <v>19.233502538071065</v>
      </c>
      <c r="U41" s="229"/>
      <c r="V41" s="234">
        <f t="shared" si="15"/>
        <v>1263</v>
      </c>
      <c r="W41" s="229"/>
      <c r="X41" s="123">
        <f t="shared" si="9"/>
        <v>7693.4010152284263</v>
      </c>
      <c r="Y41" s="229"/>
      <c r="Z41" s="123">
        <f t="shared" si="10"/>
        <v>7578</v>
      </c>
      <c r="AA41" s="233">
        <f t="shared" si="11"/>
        <v>-2.2025294674352658E-2</v>
      </c>
      <c r="AB41" s="226">
        <f t="shared" si="12"/>
        <v>7.0338983050847403E-2</v>
      </c>
      <c r="AD41" s="57" t="str">
        <f t="shared" si="13"/>
        <v>31501Fisioterapia (Noturno)1311,11111111111131,11111111111111807866,666666666677080</v>
      </c>
      <c r="AE41" s="57" t="s">
        <v>290</v>
      </c>
      <c r="AF41" s="57" t="b">
        <f t="shared" si="14"/>
        <v>1</v>
      </c>
    </row>
    <row r="42" spans="1:52" s="102" customFormat="1" x14ac:dyDescent="0.2">
      <c r="A42" s="98"/>
      <c r="B42" s="103" t="s">
        <v>113</v>
      </c>
      <c r="C42" s="98"/>
      <c r="D42" s="241" t="s">
        <v>66</v>
      </c>
      <c r="E42" s="99"/>
      <c r="F42" s="235">
        <f t="shared" si="3"/>
        <v>1071.1111111111111</v>
      </c>
      <c r="G42" s="110"/>
      <c r="H42" s="235">
        <f t="shared" si="4"/>
        <v>107.11111111111111</v>
      </c>
      <c r="I42" s="110"/>
      <c r="J42" s="235">
        <v>964</v>
      </c>
      <c r="K42" s="113"/>
      <c r="L42" s="235">
        <f t="shared" si="5"/>
        <v>6426.6666666666661</v>
      </c>
      <c r="M42" s="110"/>
      <c r="N42" s="235">
        <f t="shared" si="6"/>
        <v>5784</v>
      </c>
      <c r="O42" s="98"/>
      <c r="P42" s="57"/>
      <c r="R42" s="122">
        <f t="shared" si="7"/>
        <v>1047.715736040609</v>
      </c>
      <c r="S42" s="88"/>
      <c r="T42" s="123">
        <f t="shared" si="8"/>
        <v>15.715736040609135</v>
      </c>
      <c r="U42" s="229"/>
      <c r="V42" s="235">
        <f t="shared" si="15"/>
        <v>1032</v>
      </c>
      <c r="W42" s="229"/>
      <c r="X42" s="123">
        <f t="shared" si="9"/>
        <v>6286.2944162436543</v>
      </c>
      <c r="Y42" s="229"/>
      <c r="Z42" s="123">
        <f t="shared" si="10"/>
        <v>6192</v>
      </c>
      <c r="AA42" s="233">
        <f t="shared" si="11"/>
        <v>-2.1842155148808939E-2</v>
      </c>
      <c r="AB42" s="226">
        <f t="shared" si="12"/>
        <v>7.0539419087136901E-2</v>
      </c>
      <c r="AC42" s="57"/>
      <c r="AD42" s="57" t="str">
        <f t="shared" si="13"/>
        <v>037/31201Fonoaudiologia (B)1071,11111111111107,1111111111119646426,666666666675784</v>
      </c>
      <c r="AE42" s="57" t="s">
        <v>291</v>
      </c>
      <c r="AF42" s="57" t="b">
        <f t="shared" si="14"/>
        <v>1</v>
      </c>
      <c r="AG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</row>
    <row r="43" spans="1:52" s="57" customFormat="1" x14ac:dyDescent="0.2">
      <c r="A43" s="58"/>
      <c r="B43" s="103" t="s">
        <v>99</v>
      </c>
      <c r="C43" s="58"/>
      <c r="D43" s="241" t="s">
        <v>39</v>
      </c>
      <c r="E43" s="61"/>
      <c r="F43" s="235">
        <f t="shared" si="3"/>
        <v>1303.3333333333333</v>
      </c>
      <c r="G43" s="110"/>
      <c r="H43" s="235">
        <f t="shared" si="4"/>
        <v>130.33333333333334</v>
      </c>
      <c r="I43" s="110"/>
      <c r="J43" s="235">
        <v>1173</v>
      </c>
      <c r="K43" s="111"/>
      <c r="L43" s="235">
        <f t="shared" si="5"/>
        <v>7820</v>
      </c>
      <c r="M43" s="110"/>
      <c r="N43" s="235">
        <f t="shared" si="6"/>
        <v>7038</v>
      </c>
      <c r="O43" s="58"/>
      <c r="R43" s="122">
        <f t="shared" si="7"/>
        <v>1275.1269035532996</v>
      </c>
      <c r="S43" s="88"/>
      <c r="T43" s="123">
        <f t="shared" si="8"/>
        <v>19.126903553299492</v>
      </c>
      <c r="U43" s="229"/>
      <c r="V43" s="234">
        <f t="shared" si="15"/>
        <v>1256</v>
      </c>
      <c r="W43" s="229"/>
      <c r="X43" s="123">
        <f t="shared" si="9"/>
        <v>7650.7614213197976</v>
      </c>
      <c r="Y43" s="229"/>
      <c r="Z43" s="123">
        <f t="shared" si="10"/>
        <v>7536</v>
      </c>
      <c r="AA43" s="233">
        <f t="shared" si="11"/>
        <v>-2.1641761979565466E-2</v>
      </c>
      <c r="AB43" s="226">
        <f t="shared" si="12"/>
        <v>7.0758738277919786E-2</v>
      </c>
      <c r="AD43" s="57" t="str">
        <f t="shared" si="13"/>
        <v>806/31131Gastronomia (T)1303,33333333333130,333333333333117378207038</v>
      </c>
      <c r="AE43" s="57" t="s">
        <v>292</v>
      </c>
      <c r="AF43" s="57" t="b">
        <f t="shared" si="14"/>
        <v>1</v>
      </c>
    </row>
    <row r="44" spans="1:52" s="57" customFormat="1" x14ac:dyDescent="0.2">
      <c r="A44" s="58"/>
      <c r="B44" s="103" t="s">
        <v>142</v>
      </c>
      <c r="C44" s="58"/>
      <c r="D44" s="241" t="s">
        <v>144</v>
      </c>
      <c r="E44" s="61"/>
      <c r="F44" s="235">
        <f t="shared" si="3"/>
        <v>727.77777777777771</v>
      </c>
      <c r="G44" s="110"/>
      <c r="H44" s="235">
        <f t="shared" si="4"/>
        <v>72.777777777777771</v>
      </c>
      <c r="I44" s="110"/>
      <c r="J44" s="235">
        <v>655</v>
      </c>
      <c r="K44" s="111"/>
      <c r="L44" s="235">
        <f t="shared" si="5"/>
        <v>4366.6666666666661</v>
      </c>
      <c r="M44" s="110"/>
      <c r="N44" s="235">
        <f t="shared" si="6"/>
        <v>3930</v>
      </c>
      <c r="O44" s="58"/>
      <c r="R44" s="122">
        <f t="shared" si="7"/>
        <v>711.67512690355329</v>
      </c>
      <c r="S44" s="88"/>
      <c r="T44" s="123">
        <f t="shared" si="8"/>
        <v>10.675126903553299</v>
      </c>
      <c r="U44" s="229"/>
      <c r="V44" s="235">
        <f t="shared" si="15"/>
        <v>701</v>
      </c>
      <c r="W44" s="229"/>
      <c r="X44" s="123">
        <f t="shared" si="9"/>
        <v>4270.0507614213202</v>
      </c>
      <c r="Y44" s="229"/>
      <c r="Z44" s="123">
        <f t="shared" si="10"/>
        <v>4206</v>
      </c>
      <c r="AA44" s="233">
        <f t="shared" si="11"/>
        <v>-2.212577982717856E-2</v>
      </c>
      <c r="AB44" s="226">
        <f t="shared" si="12"/>
        <v>7.0229007633587859E-2</v>
      </c>
      <c r="AD44" s="57" t="str">
        <f t="shared" si="13"/>
        <v>34131Gestão Comercial (T)727,77777777777872,77777777777786554366,666666666673930</v>
      </c>
      <c r="AE44" s="57" t="s">
        <v>293</v>
      </c>
      <c r="AF44" s="57" t="b">
        <f t="shared" si="14"/>
        <v>1</v>
      </c>
    </row>
    <row r="45" spans="1:52" s="57" customFormat="1" x14ac:dyDescent="0.2">
      <c r="A45" s="58"/>
      <c r="B45" s="114" t="s">
        <v>155</v>
      </c>
      <c r="C45" s="58"/>
      <c r="D45" s="241" t="s">
        <v>174</v>
      </c>
      <c r="E45" s="61"/>
      <c r="F45" s="235">
        <f t="shared" si="3"/>
        <v>727.77777777777771</v>
      </c>
      <c r="G45" s="110"/>
      <c r="H45" s="235">
        <f t="shared" si="4"/>
        <v>72.777777777777771</v>
      </c>
      <c r="I45" s="110"/>
      <c r="J45" s="235">
        <v>655</v>
      </c>
      <c r="K45" s="111"/>
      <c r="L45" s="235">
        <f t="shared" si="5"/>
        <v>4366.6666666666661</v>
      </c>
      <c r="M45" s="110"/>
      <c r="N45" s="235">
        <f t="shared" si="6"/>
        <v>3930</v>
      </c>
      <c r="O45" s="58"/>
      <c r="R45" s="122">
        <f t="shared" si="7"/>
        <v>711.67512690355329</v>
      </c>
      <c r="S45" s="88"/>
      <c r="T45" s="123">
        <f t="shared" si="8"/>
        <v>10.675126903553299</v>
      </c>
      <c r="U45" s="229"/>
      <c r="V45" s="234">
        <f t="shared" si="15"/>
        <v>701</v>
      </c>
      <c r="W45" s="229"/>
      <c r="X45" s="123">
        <f t="shared" si="9"/>
        <v>4270.0507614213202</v>
      </c>
      <c r="Y45" s="229"/>
      <c r="Z45" s="123">
        <f t="shared" si="10"/>
        <v>4206</v>
      </c>
      <c r="AA45" s="233">
        <f t="shared" si="11"/>
        <v>-2.212577982717856E-2</v>
      </c>
      <c r="AB45" s="226">
        <f t="shared" si="12"/>
        <v>7.0229007633587859E-2</v>
      </c>
      <c r="AD45" s="57" t="str">
        <f t="shared" si="13"/>
        <v>34133Gestão da Qualidade (T)727,77777777777872,77777777777786554366,666666666673930</v>
      </c>
      <c r="AE45" s="57" t="s">
        <v>294</v>
      </c>
      <c r="AF45" s="57" t="b">
        <f t="shared" si="14"/>
        <v>1</v>
      </c>
    </row>
    <row r="46" spans="1:52" s="57" customFormat="1" x14ac:dyDescent="0.2">
      <c r="A46" s="58"/>
      <c r="B46" s="103" t="s">
        <v>238</v>
      </c>
      <c r="C46" s="58"/>
      <c r="D46" s="241" t="s">
        <v>38</v>
      </c>
      <c r="E46" s="61"/>
      <c r="F46" s="235">
        <f t="shared" si="3"/>
        <v>796.66666666666663</v>
      </c>
      <c r="G46" s="110"/>
      <c r="H46" s="235">
        <f t="shared" si="4"/>
        <v>79.666666666666671</v>
      </c>
      <c r="I46" s="110"/>
      <c r="J46" s="235">
        <v>717</v>
      </c>
      <c r="K46" s="111"/>
      <c r="L46" s="235">
        <f t="shared" si="5"/>
        <v>4780</v>
      </c>
      <c r="M46" s="110"/>
      <c r="N46" s="235">
        <f t="shared" si="6"/>
        <v>4302</v>
      </c>
      <c r="O46" s="58"/>
      <c r="R46" s="122">
        <f t="shared" si="7"/>
        <v>779.69543147208128</v>
      </c>
      <c r="S46" s="88"/>
      <c r="T46" s="123">
        <f t="shared" si="8"/>
        <v>11.69543147208122</v>
      </c>
      <c r="U46" s="229"/>
      <c r="V46" s="234">
        <f t="shared" si="15"/>
        <v>768</v>
      </c>
      <c r="W46" s="229"/>
      <c r="X46" s="123">
        <f t="shared" si="9"/>
        <v>4678.1725888324872</v>
      </c>
      <c r="Y46" s="229"/>
      <c r="Z46" s="123">
        <f t="shared" si="10"/>
        <v>4608</v>
      </c>
      <c r="AA46" s="233">
        <f t="shared" si="11"/>
        <v>-2.1302805683579895E-2</v>
      </c>
      <c r="AB46" s="226">
        <f t="shared" si="12"/>
        <v>7.1129707112970619E-2</v>
      </c>
      <c r="AD46" s="57" t="str">
        <f t="shared" si="13"/>
        <v>060/34135Gestão de Recursos Humanos (T)796,66666666666779,666666666666771747804302</v>
      </c>
      <c r="AE46" s="57" t="s">
        <v>295</v>
      </c>
      <c r="AF46" s="57" t="b">
        <f t="shared" si="14"/>
        <v>0</v>
      </c>
    </row>
    <row r="47" spans="1:52" s="57" customFormat="1" x14ac:dyDescent="0.2">
      <c r="A47" s="58"/>
      <c r="B47" s="103" t="s">
        <v>178</v>
      </c>
      <c r="C47" s="58"/>
      <c r="D47" s="241" t="s">
        <v>177</v>
      </c>
      <c r="E47" s="61"/>
      <c r="F47" s="235">
        <f t="shared" si="3"/>
        <v>837.77777777777771</v>
      </c>
      <c r="G47" s="110"/>
      <c r="H47" s="235">
        <f t="shared" si="4"/>
        <v>83.777777777777771</v>
      </c>
      <c r="I47" s="110"/>
      <c r="J47" s="235">
        <v>754</v>
      </c>
      <c r="K47" s="111"/>
      <c r="L47" s="235">
        <f t="shared" si="5"/>
        <v>5026.6666666666661</v>
      </c>
      <c r="M47" s="110"/>
      <c r="N47" s="235">
        <f t="shared" si="6"/>
        <v>4524</v>
      </c>
      <c r="O47" s="58"/>
      <c r="Q47" s="101"/>
      <c r="R47" s="122">
        <f t="shared" si="7"/>
        <v>819.28934010152284</v>
      </c>
      <c r="S47" s="88"/>
      <c r="T47" s="123">
        <f t="shared" si="8"/>
        <v>12.289340101522843</v>
      </c>
      <c r="U47" s="229"/>
      <c r="V47" s="234">
        <f t="shared" si="15"/>
        <v>807</v>
      </c>
      <c r="W47" s="229"/>
      <c r="X47" s="123">
        <f t="shared" si="9"/>
        <v>4915.7360406091375</v>
      </c>
      <c r="Y47" s="229"/>
      <c r="Z47" s="123">
        <f t="shared" si="10"/>
        <v>4842</v>
      </c>
      <c r="AA47" s="233">
        <f t="shared" si="11"/>
        <v>-2.2068426934521712E-2</v>
      </c>
      <c r="AB47" s="226">
        <f t="shared" si="12"/>
        <v>7.0291777188328908E-2</v>
      </c>
      <c r="AD47" s="57" t="str">
        <f t="shared" si="13"/>
        <v>35134Gestão de Tecnologia da Informação (T)837,77777777777883,77777777777787545026,666666666674524</v>
      </c>
      <c r="AE47" s="57" t="s">
        <v>296</v>
      </c>
      <c r="AF47" s="57" t="b">
        <f t="shared" si="14"/>
        <v>1</v>
      </c>
    </row>
    <row r="48" spans="1:52" s="57" customFormat="1" x14ac:dyDescent="0.2">
      <c r="A48" s="58"/>
      <c r="B48" s="103">
        <v>32230</v>
      </c>
      <c r="C48" s="58"/>
      <c r="D48" s="241" t="s">
        <v>33</v>
      </c>
      <c r="E48" s="75"/>
      <c r="F48" s="235">
        <f t="shared" si="3"/>
        <v>727.77777777777771</v>
      </c>
      <c r="G48" s="110"/>
      <c r="H48" s="235">
        <f t="shared" si="4"/>
        <v>72.777777777777771</v>
      </c>
      <c r="I48" s="110"/>
      <c r="J48" s="235">
        <v>655</v>
      </c>
      <c r="K48" s="111"/>
      <c r="L48" s="235">
        <f t="shared" si="5"/>
        <v>4366.6666666666661</v>
      </c>
      <c r="M48" s="110"/>
      <c r="N48" s="235">
        <f t="shared" si="6"/>
        <v>3930</v>
      </c>
      <c r="O48" s="58"/>
      <c r="R48" s="122">
        <f t="shared" si="7"/>
        <v>711.67512690355329</v>
      </c>
      <c r="S48" s="88"/>
      <c r="T48" s="123">
        <f t="shared" si="8"/>
        <v>10.675126903553299</v>
      </c>
      <c r="U48" s="229"/>
      <c r="V48" s="235">
        <f t="shared" si="15"/>
        <v>701</v>
      </c>
      <c r="W48" s="229"/>
      <c r="X48" s="123">
        <f t="shared" si="9"/>
        <v>4270.0507614213202</v>
      </c>
      <c r="Y48" s="229"/>
      <c r="Z48" s="123">
        <f t="shared" si="10"/>
        <v>4206</v>
      </c>
      <c r="AA48" s="233">
        <f t="shared" si="11"/>
        <v>-2.212577982717856E-2</v>
      </c>
      <c r="AB48" s="226">
        <f t="shared" si="12"/>
        <v>7.0229007633587859E-2</v>
      </c>
      <c r="AD48" s="57" t="str">
        <f t="shared" si="13"/>
        <v>32230Gestão de Turismo (T)727,77777777777872,77777777777786554366,666666666673930</v>
      </c>
      <c r="AE48" s="57" t="s">
        <v>297</v>
      </c>
      <c r="AF48" s="57" t="b">
        <f t="shared" si="14"/>
        <v>1</v>
      </c>
    </row>
    <row r="49" spans="1:32" s="57" customFormat="1" x14ac:dyDescent="0.2">
      <c r="A49" s="58"/>
      <c r="B49" s="244" t="s">
        <v>241</v>
      </c>
      <c r="C49" s="58"/>
      <c r="D49" s="241" t="s">
        <v>227</v>
      </c>
      <c r="E49" s="75"/>
      <c r="F49" s="235"/>
      <c r="G49" s="110"/>
      <c r="H49" s="235"/>
      <c r="I49" s="110"/>
      <c r="J49" s="239" t="s">
        <v>231</v>
      </c>
      <c r="K49" s="111"/>
      <c r="L49" s="235"/>
      <c r="M49" s="110"/>
      <c r="N49" s="235"/>
      <c r="O49" s="58"/>
      <c r="R49" s="122">
        <f t="shared" si="7"/>
        <v>750.25380710659897</v>
      </c>
      <c r="S49" s="88"/>
      <c r="T49" s="123">
        <f t="shared" si="8"/>
        <v>11.253807106598984</v>
      </c>
      <c r="U49" s="229"/>
      <c r="V49" s="238">
        <v>739</v>
      </c>
      <c r="W49" s="229"/>
      <c r="X49" s="123">
        <f t="shared" si="9"/>
        <v>4501.5228426395934</v>
      </c>
      <c r="Y49" s="229"/>
      <c r="Z49" s="123">
        <f t="shared" si="10"/>
        <v>4434</v>
      </c>
      <c r="AA49" s="233" t="str">
        <f t="shared" si="11"/>
        <v/>
      </c>
      <c r="AB49" s="226" t="str">
        <f t="shared" si="12"/>
        <v/>
      </c>
    </row>
    <row r="50" spans="1:32" s="57" customFormat="1" x14ac:dyDescent="0.2">
      <c r="A50" s="58"/>
      <c r="B50" s="244" t="s">
        <v>234</v>
      </c>
      <c r="C50" s="58"/>
      <c r="D50" s="241" t="s">
        <v>228</v>
      </c>
      <c r="E50" s="75"/>
      <c r="F50" s="235"/>
      <c r="G50" s="110"/>
      <c r="H50" s="235"/>
      <c r="I50" s="110"/>
      <c r="J50" s="239" t="s">
        <v>231</v>
      </c>
      <c r="K50" s="111"/>
      <c r="L50" s="235"/>
      <c r="M50" s="110"/>
      <c r="N50" s="235"/>
      <c r="O50" s="58"/>
      <c r="R50" s="122">
        <f t="shared" ref="R50" si="32">V50/(1-$Z$4)</f>
        <v>750.25380710659897</v>
      </c>
      <c r="S50" s="88"/>
      <c r="T50" s="123">
        <f t="shared" ref="T50" si="33">R50*$Z$4</f>
        <v>11.253807106598984</v>
      </c>
      <c r="U50" s="229"/>
      <c r="V50" s="238">
        <v>739</v>
      </c>
      <c r="W50" s="229"/>
      <c r="X50" s="123">
        <f t="shared" ref="X50" si="34">R50*6</f>
        <v>4501.5228426395934</v>
      </c>
      <c r="Y50" s="229"/>
      <c r="Z50" s="123">
        <f t="shared" ref="Z50" si="35">V50*6</f>
        <v>4434</v>
      </c>
      <c r="AA50" s="233" t="str">
        <f t="shared" si="11"/>
        <v/>
      </c>
      <c r="AB50" s="226" t="str">
        <f t="shared" si="12"/>
        <v/>
      </c>
    </row>
    <row r="51" spans="1:32" s="57" customFormat="1" x14ac:dyDescent="0.2">
      <c r="A51" s="58"/>
      <c r="B51" s="103" t="s">
        <v>128</v>
      </c>
      <c r="C51" s="58"/>
      <c r="D51" s="241" t="s">
        <v>62</v>
      </c>
      <c r="E51" s="75"/>
      <c r="F51" s="235">
        <f t="shared" si="3"/>
        <v>1513.3333333333333</v>
      </c>
      <c r="G51" s="110"/>
      <c r="H51" s="235">
        <f t="shared" si="4"/>
        <v>151.33333333333334</v>
      </c>
      <c r="I51" s="110"/>
      <c r="J51" s="235">
        <v>1362</v>
      </c>
      <c r="K51" s="113"/>
      <c r="L51" s="235">
        <f t="shared" si="5"/>
        <v>9080</v>
      </c>
      <c r="M51" s="110"/>
      <c r="N51" s="235">
        <f t="shared" si="6"/>
        <v>8172</v>
      </c>
      <c r="O51" s="58"/>
      <c r="R51" s="122">
        <f t="shared" si="7"/>
        <v>1480.2030456852792</v>
      </c>
      <c r="S51" s="88"/>
      <c r="T51" s="123">
        <f t="shared" si="8"/>
        <v>22.203045685279186</v>
      </c>
      <c r="U51" s="229"/>
      <c r="V51" s="234">
        <f t="shared" si="15"/>
        <v>1458</v>
      </c>
      <c r="W51" s="229"/>
      <c r="X51" s="123">
        <f t="shared" si="9"/>
        <v>8881.2182741116758</v>
      </c>
      <c r="Y51" s="229"/>
      <c r="Z51" s="123">
        <f t="shared" si="10"/>
        <v>8748</v>
      </c>
      <c r="AA51" s="233">
        <f t="shared" si="11"/>
        <v>-2.1892260560388177E-2</v>
      </c>
      <c r="AB51" s="226">
        <f t="shared" si="12"/>
        <v>7.0484581497797461E-2</v>
      </c>
      <c r="AD51" s="57" t="str">
        <f t="shared" si="13"/>
        <v>025/32301Jornalismo (B)1513,33333333333151,333333333333136290808172</v>
      </c>
      <c r="AE51" s="57" t="s">
        <v>298</v>
      </c>
      <c r="AF51" s="57" t="b">
        <f t="shared" si="14"/>
        <v>1</v>
      </c>
    </row>
    <row r="52" spans="1:32" s="57" customFormat="1" x14ac:dyDescent="0.2">
      <c r="A52" s="58"/>
      <c r="B52" s="103" t="s">
        <v>167</v>
      </c>
      <c r="C52" s="58"/>
      <c r="D52" s="241" t="s">
        <v>158</v>
      </c>
      <c r="E52" s="75"/>
      <c r="F52" s="235">
        <f t="shared" si="3"/>
        <v>692.22222222222217</v>
      </c>
      <c r="G52" s="110"/>
      <c r="H52" s="235">
        <f t="shared" si="4"/>
        <v>69.222222222222214</v>
      </c>
      <c r="I52" s="110"/>
      <c r="J52" s="235">
        <v>623</v>
      </c>
      <c r="K52" s="111"/>
      <c r="L52" s="235">
        <f t="shared" si="5"/>
        <v>4153.333333333333</v>
      </c>
      <c r="M52" s="110"/>
      <c r="N52" s="235">
        <f t="shared" si="6"/>
        <v>3738</v>
      </c>
      <c r="O52" s="58"/>
      <c r="R52" s="122">
        <f t="shared" si="7"/>
        <v>677.15736040609136</v>
      </c>
      <c r="S52" s="88"/>
      <c r="T52" s="123">
        <f t="shared" si="8"/>
        <v>10.157360406091369</v>
      </c>
      <c r="U52" s="229"/>
      <c r="V52" s="234">
        <f t="shared" si="15"/>
        <v>667</v>
      </c>
      <c r="W52" s="229"/>
      <c r="X52" s="123">
        <f t="shared" si="9"/>
        <v>4062.9441624365481</v>
      </c>
      <c r="Y52" s="229"/>
      <c r="Z52" s="123">
        <f t="shared" si="10"/>
        <v>4002</v>
      </c>
      <c r="AA52" s="233">
        <f t="shared" si="11"/>
        <v>-2.1763042752034889E-2</v>
      </c>
      <c r="AB52" s="226">
        <f t="shared" si="12"/>
        <v>7.0626003210272792E-2</v>
      </c>
      <c r="AD52" s="57" t="str">
        <f t="shared" si="13"/>
        <v>33104/33105Letras - Língua Estrangeira (L) e (B)692,22222222222269,22222222222226234153,333333333333738</v>
      </c>
      <c r="AE52" s="57" t="s">
        <v>299</v>
      </c>
      <c r="AF52" s="57" t="b">
        <f t="shared" si="14"/>
        <v>1</v>
      </c>
    </row>
    <row r="53" spans="1:32" s="57" customFormat="1" x14ac:dyDescent="0.2">
      <c r="A53" s="58"/>
      <c r="B53" s="103" t="s">
        <v>159</v>
      </c>
      <c r="C53" s="58"/>
      <c r="D53" s="241" t="s">
        <v>160</v>
      </c>
      <c r="E53" s="75"/>
      <c r="F53" s="235">
        <f t="shared" si="3"/>
        <v>692.22222222222217</v>
      </c>
      <c r="G53" s="110"/>
      <c r="H53" s="235">
        <f t="shared" si="4"/>
        <v>69.222222222222214</v>
      </c>
      <c r="I53" s="110"/>
      <c r="J53" s="235">
        <v>623</v>
      </c>
      <c r="K53" s="111"/>
      <c r="L53" s="235">
        <f t="shared" si="5"/>
        <v>4153.333333333333</v>
      </c>
      <c r="M53" s="110"/>
      <c r="N53" s="235">
        <f t="shared" si="6"/>
        <v>3738</v>
      </c>
      <c r="O53" s="58"/>
      <c r="R53" s="122">
        <f t="shared" si="7"/>
        <v>677.15736040609136</v>
      </c>
      <c r="S53" s="88"/>
      <c r="T53" s="123">
        <f t="shared" si="8"/>
        <v>10.157360406091369</v>
      </c>
      <c r="U53" s="229"/>
      <c r="V53" s="235">
        <f t="shared" si="15"/>
        <v>667</v>
      </c>
      <c r="W53" s="229"/>
      <c r="X53" s="123">
        <f t="shared" si="9"/>
        <v>4062.9441624365481</v>
      </c>
      <c r="Y53" s="229"/>
      <c r="Z53" s="123">
        <f t="shared" si="10"/>
        <v>4002</v>
      </c>
      <c r="AA53" s="233">
        <f t="shared" si="11"/>
        <v>-2.1763042752034889E-2</v>
      </c>
      <c r="AB53" s="226">
        <f t="shared" si="12"/>
        <v>7.0626003210272792E-2</v>
      </c>
      <c r="AD53" s="57" t="str">
        <f t="shared" si="13"/>
        <v>33106Letras - Língua Portuguesa (L)692,22222222222269,22222222222226234153,333333333333738</v>
      </c>
      <c r="AE53" s="57" t="s">
        <v>300</v>
      </c>
      <c r="AF53" s="57" t="b">
        <f t="shared" si="14"/>
        <v>1</v>
      </c>
    </row>
    <row r="54" spans="1:32" s="57" customFormat="1" x14ac:dyDescent="0.2">
      <c r="A54" s="58"/>
      <c r="B54" s="244" t="s">
        <v>159</v>
      </c>
      <c r="C54" s="58"/>
      <c r="D54" s="241" t="s">
        <v>242</v>
      </c>
      <c r="E54" s="75"/>
      <c r="F54" s="235"/>
      <c r="G54" s="110"/>
      <c r="H54" s="235"/>
      <c r="I54" s="110"/>
      <c r="J54" s="239" t="s">
        <v>231</v>
      </c>
      <c r="K54" s="111"/>
      <c r="L54" s="235"/>
      <c r="M54" s="110"/>
      <c r="N54" s="235"/>
      <c r="O54" s="58"/>
      <c r="R54" s="122">
        <f t="shared" ref="R54" si="36">V54/(1-$Z$4)</f>
        <v>643.65482233502541</v>
      </c>
      <c r="S54" s="88"/>
      <c r="T54" s="123">
        <f t="shared" ref="T54" si="37">R54*$Z$4</f>
        <v>9.654822335025381</v>
      </c>
      <c r="U54" s="229"/>
      <c r="V54" s="235">
        <v>634</v>
      </c>
      <c r="W54" s="229"/>
      <c r="X54" s="123">
        <f t="shared" ref="X54" si="38">R54*6</f>
        <v>3861.9289340101523</v>
      </c>
      <c r="Y54" s="229"/>
      <c r="Z54" s="123">
        <f t="shared" ref="Z54" si="39">V54*6</f>
        <v>3804</v>
      </c>
      <c r="AA54" s="233" t="str">
        <f>IFERROR(R54/F54-1,"")</f>
        <v/>
      </c>
      <c r="AB54" s="226" t="str">
        <f>IFERROR(V54/J54-1,"")</f>
        <v/>
      </c>
    </row>
    <row r="55" spans="1:32" s="57" customFormat="1" x14ac:dyDescent="0.2">
      <c r="A55" s="58"/>
      <c r="B55" s="103" t="s">
        <v>103</v>
      </c>
      <c r="C55" s="58"/>
      <c r="D55" s="241" t="s">
        <v>55</v>
      </c>
      <c r="E55" s="75"/>
      <c r="F55" s="235">
        <f t="shared" si="3"/>
        <v>692.22222222222217</v>
      </c>
      <c r="G55" s="110"/>
      <c r="H55" s="235">
        <f t="shared" si="4"/>
        <v>69.222222222222214</v>
      </c>
      <c r="I55" s="110"/>
      <c r="J55" s="235">
        <v>623</v>
      </c>
      <c r="K55" s="111"/>
      <c r="L55" s="235">
        <f t="shared" si="5"/>
        <v>4153.333333333333</v>
      </c>
      <c r="M55" s="110"/>
      <c r="N55" s="235">
        <f t="shared" si="6"/>
        <v>3738</v>
      </c>
      <c r="O55" s="58"/>
      <c r="R55" s="122">
        <f t="shared" si="7"/>
        <v>677.15736040609136</v>
      </c>
      <c r="S55" s="88"/>
      <c r="T55" s="123">
        <f t="shared" si="8"/>
        <v>10.157360406091369</v>
      </c>
      <c r="U55" s="229"/>
      <c r="V55" s="234">
        <f t="shared" si="15"/>
        <v>667</v>
      </c>
      <c r="W55" s="229"/>
      <c r="X55" s="123">
        <f t="shared" si="9"/>
        <v>4062.9441624365481</v>
      </c>
      <c r="Y55" s="229"/>
      <c r="Z55" s="123">
        <f t="shared" si="10"/>
        <v>4002</v>
      </c>
      <c r="AA55" s="233">
        <f t="shared" si="11"/>
        <v>-2.1763042752034889E-2</v>
      </c>
      <c r="AB55" s="226">
        <f t="shared" si="12"/>
        <v>7.0626003210272792E-2</v>
      </c>
      <c r="AD55" s="57" t="str">
        <f t="shared" si="13"/>
        <v>014/33102Letras - Português/Inglês (L)692,22222222222269,22222222222226234153,333333333333738</v>
      </c>
      <c r="AE55" s="57" t="s">
        <v>301</v>
      </c>
      <c r="AF55" s="57" t="b">
        <f t="shared" si="14"/>
        <v>1</v>
      </c>
    </row>
    <row r="56" spans="1:32" s="57" customFormat="1" x14ac:dyDescent="0.2">
      <c r="A56" s="58"/>
      <c r="B56" s="103" t="s">
        <v>104</v>
      </c>
      <c r="C56" s="58"/>
      <c r="D56" s="241" t="s">
        <v>56</v>
      </c>
      <c r="E56" s="75"/>
      <c r="F56" s="235">
        <f t="shared" si="3"/>
        <v>692.22222222222217</v>
      </c>
      <c r="G56" s="110"/>
      <c r="H56" s="235">
        <f t="shared" si="4"/>
        <v>69.222222222222214</v>
      </c>
      <c r="I56" s="110"/>
      <c r="J56" s="235">
        <v>623</v>
      </c>
      <c r="K56" s="111"/>
      <c r="L56" s="235">
        <f t="shared" si="5"/>
        <v>4153.333333333333</v>
      </c>
      <c r="M56" s="110"/>
      <c r="N56" s="235">
        <f t="shared" si="6"/>
        <v>3738</v>
      </c>
      <c r="O56" s="58"/>
      <c r="R56" s="122">
        <f t="shared" si="7"/>
        <v>677.15736040609136</v>
      </c>
      <c r="S56" s="88"/>
      <c r="T56" s="123">
        <f t="shared" si="8"/>
        <v>10.157360406091369</v>
      </c>
      <c r="U56" s="229"/>
      <c r="V56" s="235">
        <f t="shared" si="15"/>
        <v>667</v>
      </c>
      <c r="W56" s="229"/>
      <c r="X56" s="123">
        <f t="shared" si="9"/>
        <v>4062.9441624365481</v>
      </c>
      <c r="Y56" s="229"/>
      <c r="Z56" s="123">
        <f t="shared" si="10"/>
        <v>4002</v>
      </c>
      <c r="AA56" s="233">
        <f t="shared" si="11"/>
        <v>-2.1763042752034889E-2</v>
      </c>
      <c r="AB56" s="226">
        <f t="shared" si="12"/>
        <v>7.0626003210272792E-2</v>
      </c>
      <c r="AD56" s="57" t="str">
        <f t="shared" si="13"/>
        <v>020/33101Letras - Tradutor e Intérprete em Inglês (B)692,22222222222269,22222222222226234153,333333333333738</v>
      </c>
      <c r="AE56" s="57" t="s">
        <v>302</v>
      </c>
      <c r="AF56" s="57" t="b">
        <f t="shared" si="14"/>
        <v>1</v>
      </c>
    </row>
    <row r="57" spans="1:32" s="57" customFormat="1" x14ac:dyDescent="0.2">
      <c r="A57" s="58"/>
      <c r="B57" s="103" t="s">
        <v>239</v>
      </c>
      <c r="C57" s="58"/>
      <c r="D57" s="241" t="s">
        <v>37</v>
      </c>
      <c r="E57" s="73"/>
      <c r="F57" s="235">
        <f t="shared" si="3"/>
        <v>796.66666666666663</v>
      </c>
      <c r="G57" s="110"/>
      <c r="H57" s="235">
        <f t="shared" si="4"/>
        <v>79.666666666666671</v>
      </c>
      <c r="I57" s="110"/>
      <c r="J57" s="235">
        <v>717</v>
      </c>
      <c r="K57" s="111"/>
      <c r="L57" s="235">
        <f t="shared" si="5"/>
        <v>4780</v>
      </c>
      <c r="M57" s="110"/>
      <c r="N57" s="235">
        <f t="shared" si="6"/>
        <v>4302</v>
      </c>
      <c r="O57" s="58"/>
      <c r="R57" s="122">
        <f t="shared" si="7"/>
        <v>779.69543147208128</v>
      </c>
      <c r="S57" s="88"/>
      <c r="T57" s="123">
        <f t="shared" si="8"/>
        <v>11.69543147208122</v>
      </c>
      <c r="U57" s="229"/>
      <c r="V57" s="234">
        <f t="shared" si="15"/>
        <v>768</v>
      </c>
      <c r="W57" s="229"/>
      <c r="X57" s="123">
        <f t="shared" si="9"/>
        <v>4678.1725888324872</v>
      </c>
      <c r="Y57" s="229"/>
      <c r="Z57" s="123">
        <f t="shared" si="10"/>
        <v>4608</v>
      </c>
      <c r="AA57" s="233">
        <f t="shared" si="11"/>
        <v>-2.1302805683579895E-2</v>
      </c>
      <c r="AB57" s="226">
        <f t="shared" si="12"/>
        <v>7.1129707112970619E-2</v>
      </c>
      <c r="AD57" s="57" t="str">
        <f t="shared" si="13"/>
        <v>711/34136Logística (T)796,66666666666779,666666666666771747804302</v>
      </c>
      <c r="AE57" s="57" t="s">
        <v>303</v>
      </c>
      <c r="AF57" s="57" t="b">
        <f t="shared" si="14"/>
        <v>0</v>
      </c>
    </row>
    <row r="58" spans="1:32" s="57" customFormat="1" x14ac:dyDescent="0.2">
      <c r="A58" s="58"/>
      <c r="B58" s="103" t="s">
        <v>240</v>
      </c>
      <c r="C58" s="58"/>
      <c r="D58" s="241" t="s">
        <v>36</v>
      </c>
      <c r="E58" s="61"/>
      <c r="F58" s="235">
        <f t="shared" si="3"/>
        <v>796.66666666666663</v>
      </c>
      <c r="G58" s="110"/>
      <c r="H58" s="235">
        <f t="shared" si="4"/>
        <v>79.666666666666671</v>
      </c>
      <c r="I58" s="110"/>
      <c r="J58" s="235">
        <v>717</v>
      </c>
      <c r="K58" s="111"/>
      <c r="L58" s="235">
        <f t="shared" si="5"/>
        <v>4780</v>
      </c>
      <c r="M58" s="110"/>
      <c r="N58" s="235">
        <f t="shared" si="6"/>
        <v>4302</v>
      </c>
      <c r="O58" s="58"/>
      <c r="R58" s="122">
        <f t="shared" si="7"/>
        <v>779.69543147208128</v>
      </c>
      <c r="S58" s="88"/>
      <c r="T58" s="123">
        <f t="shared" si="8"/>
        <v>11.69543147208122</v>
      </c>
      <c r="U58" s="229"/>
      <c r="V58" s="234">
        <f t="shared" si="15"/>
        <v>768</v>
      </c>
      <c r="W58" s="229"/>
      <c r="X58" s="123">
        <f t="shared" si="9"/>
        <v>4678.1725888324872</v>
      </c>
      <c r="Y58" s="229"/>
      <c r="Z58" s="123">
        <f t="shared" si="10"/>
        <v>4608</v>
      </c>
      <c r="AA58" s="233">
        <f t="shared" si="11"/>
        <v>-2.1302805683579895E-2</v>
      </c>
      <c r="AB58" s="226">
        <f t="shared" si="12"/>
        <v>7.1129707112970619E-2</v>
      </c>
      <c r="AD58" s="57" t="str">
        <f t="shared" si="13"/>
        <v>708/34137Marketing (T)796,66666666666779,666666666666771747804302</v>
      </c>
      <c r="AE58" s="57" t="s">
        <v>304</v>
      </c>
      <c r="AF58" s="57" t="b">
        <f t="shared" si="14"/>
        <v>0</v>
      </c>
    </row>
    <row r="59" spans="1:32" s="57" customFormat="1" x14ac:dyDescent="0.2">
      <c r="A59" s="58"/>
      <c r="B59" s="103" t="s">
        <v>165</v>
      </c>
      <c r="C59" s="98"/>
      <c r="D59" s="241" t="s">
        <v>192</v>
      </c>
      <c r="E59" s="115"/>
      <c r="F59" s="235">
        <f t="shared" si="3"/>
        <v>462.22222222222223</v>
      </c>
      <c r="G59" s="110"/>
      <c r="H59" s="235">
        <f t="shared" si="4"/>
        <v>46.222222222222229</v>
      </c>
      <c r="I59" s="110"/>
      <c r="J59" s="235">
        <v>416</v>
      </c>
      <c r="K59" s="111"/>
      <c r="L59" s="235">
        <f t="shared" si="5"/>
        <v>2773.3333333333335</v>
      </c>
      <c r="M59" s="110"/>
      <c r="N59" s="235">
        <f t="shared" si="6"/>
        <v>2496</v>
      </c>
      <c r="O59" s="95"/>
      <c r="R59" s="122">
        <f t="shared" si="7"/>
        <v>452.79187817258884</v>
      </c>
      <c r="S59" s="88"/>
      <c r="T59" s="123">
        <f t="shared" si="8"/>
        <v>6.7918781725888326</v>
      </c>
      <c r="U59" s="229"/>
      <c r="V59" s="234">
        <f t="shared" si="15"/>
        <v>446</v>
      </c>
      <c r="W59" s="229"/>
      <c r="X59" s="123">
        <f t="shared" si="9"/>
        <v>2716.7512690355329</v>
      </c>
      <c r="Y59" s="229"/>
      <c r="Z59" s="123">
        <f t="shared" si="10"/>
        <v>2676</v>
      </c>
      <c r="AA59" s="233">
        <f t="shared" si="11"/>
        <v>-2.040218664584148E-2</v>
      </c>
      <c r="AB59" s="226">
        <f t="shared" si="12"/>
        <v>7.2115384615384581E-2</v>
      </c>
      <c r="AD59" s="57" t="str">
        <f t="shared" si="13"/>
        <v>35103Matemática (L) 462,22222222222246,22222222222224162773,333333333332496</v>
      </c>
      <c r="AE59" s="57" t="s">
        <v>305</v>
      </c>
      <c r="AF59" s="57" t="b">
        <f t="shared" si="14"/>
        <v>1</v>
      </c>
    </row>
    <row r="60" spans="1:32" s="57" customFormat="1" x14ac:dyDescent="0.2">
      <c r="A60" s="58"/>
      <c r="B60" s="103" t="s">
        <v>111</v>
      </c>
      <c r="C60" s="58"/>
      <c r="D60" s="241" t="s">
        <v>64</v>
      </c>
      <c r="E60" s="75"/>
      <c r="F60" s="235">
        <f t="shared" si="3"/>
        <v>2594.4444444444443</v>
      </c>
      <c r="G60" s="110"/>
      <c r="H60" s="235">
        <f t="shared" si="4"/>
        <v>259.44444444444446</v>
      </c>
      <c r="I60" s="110"/>
      <c r="J60" s="235">
        <v>2335</v>
      </c>
      <c r="K60" s="113"/>
      <c r="L60" s="235">
        <f t="shared" si="5"/>
        <v>15566.666666666666</v>
      </c>
      <c r="M60" s="110"/>
      <c r="N60" s="235">
        <f t="shared" si="6"/>
        <v>14010</v>
      </c>
      <c r="O60" s="58"/>
      <c r="R60" s="122">
        <f t="shared" si="7"/>
        <v>2537.0558375634519</v>
      </c>
      <c r="S60" s="88"/>
      <c r="T60" s="123">
        <f t="shared" si="8"/>
        <v>38.055837563451774</v>
      </c>
      <c r="U60" s="229"/>
      <c r="V60" s="234">
        <f t="shared" si="15"/>
        <v>2499</v>
      </c>
      <c r="W60" s="229"/>
      <c r="X60" s="123">
        <f t="shared" si="9"/>
        <v>15222.335025380711</v>
      </c>
      <c r="Y60" s="229"/>
      <c r="Z60" s="123">
        <f t="shared" si="10"/>
        <v>14994</v>
      </c>
      <c r="AA60" s="233">
        <f t="shared" si="11"/>
        <v>-2.211980565006133E-2</v>
      </c>
      <c r="AB60" s="226">
        <f t="shared" si="12"/>
        <v>7.0235546038543983E-2</v>
      </c>
      <c r="AD60" s="57" t="str">
        <f t="shared" si="13"/>
        <v>844/31301Medicina Veterinária (B)2594,44444444444259,444444444444233515566,666666666714010</v>
      </c>
      <c r="AE60" s="57" t="s">
        <v>306</v>
      </c>
      <c r="AF60" s="57" t="b">
        <f t="shared" si="14"/>
        <v>1</v>
      </c>
    </row>
    <row r="61" spans="1:32" s="57" customFormat="1" x14ac:dyDescent="0.2">
      <c r="A61" s="58"/>
      <c r="B61" s="103" t="s">
        <v>98</v>
      </c>
      <c r="C61" s="58"/>
      <c r="D61" s="241" t="s">
        <v>46</v>
      </c>
      <c r="E61" s="73"/>
      <c r="F61" s="235">
        <f t="shared" si="3"/>
        <v>1287.7777777777778</v>
      </c>
      <c r="G61" s="110"/>
      <c r="H61" s="235">
        <f t="shared" si="4"/>
        <v>128.7777777777778</v>
      </c>
      <c r="I61" s="110"/>
      <c r="J61" s="235">
        <v>1159</v>
      </c>
      <c r="K61" s="112"/>
      <c r="L61" s="235">
        <f t="shared" si="5"/>
        <v>7726.666666666667</v>
      </c>
      <c r="M61" s="110"/>
      <c r="N61" s="235">
        <f t="shared" si="6"/>
        <v>6954</v>
      </c>
      <c r="O61" s="58"/>
      <c r="R61" s="122">
        <f t="shared" si="7"/>
        <v>1259.8984771573605</v>
      </c>
      <c r="S61" s="88"/>
      <c r="T61" s="123">
        <f t="shared" si="8"/>
        <v>18.898477157360407</v>
      </c>
      <c r="U61" s="229"/>
      <c r="V61" s="234">
        <f t="shared" si="15"/>
        <v>1241</v>
      </c>
      <c r="W61" s="229"/>
      <c r="X61" s="123">
        <f t="shared" si="9"/>
        <v>7559.390862944163</v>
      </c>
      <c r="Y61" s="229"/>
      <c r="Z61" s="123">
        <f t="shared" si="10"/>
        <v>7446</v>
      </c>
      <c r="AA61" s="233">
        <f t="shared" si="11"/>
        <v>-2.1649154925259317E-2</v>
      </c>
      <c r="AB61" s="226">
        <f t="shared" si="12"/>
        <v>7.0750647109577125E-2</v>
      </c>
      <c r="AD61" s="57" t="str">
        <f t="shared" si="13"/>
        <v>047/31105Nutrição (B)1287,77777777778128,77777777777811597726,666666666676954</v>
      </c>
      <c r="AE61" s="57" t="s">
        <v>307</v>
      </c>
      <c r="AF61" s="57" t="b">
        <f t="shared" si="14"/>
        <v>1</v>
      </c>
    </row>
    <row r="62" spans="1:32" s="57" customFormat="1" x14ac:dyDescent="0.2">
      <c r="A62" s="58"/>
      <c r="B62" s="103" t="s">
        <v>112</v>
      </c>
      <c r="C62" s="58"/>
      <c r="D62" s="241" t="s">
        <v>65</v>
      </c>
      <c r="E62" s="75"/>
      <c r="F62" s="235">
        <f t="shared" si="3"/>
        <v>2632.2222222222222</v>
      </c>
      <c r="G62" s="110"/>
      <c r="H62" s="235">
        <f t="shared" si="4"/>
        <v>263.22222222222223</v>
      </c>
      <c r="I62" s="110"/>
      <c r="J62" s="235">
        <v>2369</v>
      </c>
      <c r="K62" s="113"/>
      <c r="L62" s="235">
        <f t="shared" si="5"/>
        <v>15793.333333333332</v>
      </c>
      <c r="M62" s="110"/>
      <c r="N62" s="235">
        <f t="shared" si="6"/>
        <v>14214</v>
      </c>
      <c r="O62" s="58"/>
      <c r="R62" s="122">
        <f t="shared" si="7"/>
        <v>2573.6040609137058</v>
      </c>
      <c r="S62" s="88"/>
      <c r="T62" s="123">
        <f t="shared" si="8"/>
        <v>38.604060913705588</v>
      </c>
      <c r="U62" s="229"/>
      <c r="V62" s="234">
        <f t="shared" si="15"/>
        <v>2535</v>
      </c>
      <c r="W62" s="229"/>
      <c r="X62" s="123">
        <f t="shared" si="9"/>
        <v>15441.624365482236</v>
      </c>
      <c r="Y62" s="229"/>
      <c r="Z62" s="123">
        <f t="shared" si="10"/>
        <v>15210</v>
      </c>
      <c r="AA62" s="233">
        <f t="shared" si="11"/>
        <v>-2.2269457652032365E-2</v>
      </c>
      <c r="AB62" s="226">
        <f t="shared" si="12"/>
        <v>7.0071760236386726E-2</v>
      </c>
      <c r="AD62" s="57" t="str">
        <f t="shared" si="13"/>
        <v>841/31401Odontologia (B)2632,22222222222263,222222222222236915793,333333333314214</v>
      </c>
      <c r="AE62" s="57" t="s">
        <v>308</v>
      </c>
      <c r="AF62" s="57" t="b">
        <f t="shared" si="14"/>
        <v>1</v>
      </c>
    </row>
    <row r="63" spans="1:32" s="57" customFormat="1" x14ac:dyDescent="0.2">
      <c r="A63" s="58"/>
      <c r="B63" s="103" t="s">
        <v>156</v>
      </c>
      <c r="C63" s="98"/>
      <c r="D63" s="242" t="s">
        <v>166</v>
      </c>
      <c r="E63" s="99"/>
      <c r="F63" s="235">
        <f t="shared" si="3"/>
        <v>648.88888888888891</v>
      </c>
      <c r="G63" s="110"/>
      <c r="H63" s="235">
        <f t="shared" si="4"/>
        <v>64.8888888888889</v>
      </c>
      <c r="I63" s="110"/>
      <c r="J63" s="235">
        <v>584</v>
      </c>
      <c r="K63" s="111"/>
      <c r="L63" s="235">
        <f t="shared" si="5"/>
        <v>3893.3333333333335</v>
      </c>
      <c r="M63" s="110"/>
      <c r="N63" s="235">
        <f t="shared" si="6"/>
        <v>3504</v>
      </c>
      <c r="O63" s="58"/>
      <c r="R63" s="122">
        <f t="shared" si="7"/>
        <v>634.51776649746193</v>
      </c>
      <c r="S63" s="88"/>
      <c r="T63" s="123">
        <f t="shared" si="8"/>
        <v>9.5177664974619294</v>
      </c>
      <c r="U63" s="229"/>
      <c r="V63" s="234">
        <f t="shared" si="15"/>
        <v>625</v>
      </c>
      <c r="W63" s="229"/>
      <c r="X63" s="123">
        <f t="shared" si="9"/>
        <v>3807.1065989847716</v>
      </c>
      <c r="Y63" s="229"/>
      <c r="Z63" s="123">
        <f t="shared" si="10"/>
        <v>3750</v>
      </c>
      <c r="AA63" s="233">
        <f t="shared" si="11"/>
        <v>-2.2147277658021047E-2</v>
      </c>
      <c r="AB63" s="226">
        <f t="shared" si="12"/>
        <v>7.0205479452054798E-2</v>
      </c>
      <c r="AD63" s="57" t="str">
        <f t="shared" si="13"/>
        <v>081/33103Pedagogia (L)648,88888888888964,88888888888895843893,333333333333504</v>
      </c>
      <c r="AE63" s="57" t="s">
        <v>309</v>
      </c>
      <c r="AF63" s="57" t="b">
        <f t="shared" si="14"/>
        <v>1</v>
      </c>
    </row>
    <row r="64" spans="1:32" s="57" customFormat="1" x14ac:dyDescent="0.2">
      <c r="A64" s="58"/>
      <c r="B64" s="103" t="s">
        <v>193</v>
      </c>
      <c r="C64" s="98"/>
      <c r="D64" s="242" t="s">
        <v>194</v>
      </c>
      <c r="E64" s="99"/>
      <c r="F64" s="235">
        <f t="shared" si="3"/>
        <v>462.22222222222223</v>
      </c>
      <c r="G64" s="110"/>
      <c r="H64" s="235">
        <f t="shared" si="4"/>
        <v>46.222222222222229</v>
      </c>
      <c r="I64" s="110"/>
      <c r="J64" s="235">
        <v>416</v>
      </c>
      <c r="K64" s="111"/>
      <c r="L64" s="235">
        <f t="shared" si="5"/>
        <v>2773.3333333333335</v>
      </c>
      <c r="M64" s="110"/>
      <c r="N64" s="235">
        <f t="shared" si="6"/>
        <v>2496</v>
      </c>
      <c r="O64" s="58"/>
      <c r="R64" s="122">
        <f t="shared" si="7"/>
        <v>452.79187817258884</v>
      </c>
      <c r="S64" s="88"/>
      <c r="T64" s="123">
        <f t="shared" si="8"/>
        <v>6.7918781725888326</v>
      </c>
      <c r="U64" s="229"/>
      <c r="V64" s="234">
        <f t="shared" si="15"/>
        <v>446</v>
      </c>
      <c r="W64" s="229"/>
      <c r="X64" s="123">
        <f t="shared" si="9"/>
        <v>2716.7512690355329</v>
      </c>
      <c r="Y64" s="229"/>
      <c r="Z64" s="123">
        <f t="shared" si="10"/>
        <v>2676</v>
      </c>
      <c r="AA64" s="233">
        <f t="shared" si="11"/>
        <v>-2.040218664584148E-2</v>
      </c>
      <c r="AB64" s="226">
        <f t="shared" si="12"/>
        <v>7.2115384615384581E-2</v>
      </c>
      <c r="AD64" s="57" t="str">
        <f t="shared" si="13"/>
        <v>33107Pedagogia (L) 462,22222222222246,22222222222224162773,333333333332496</v>
      </c>
      <c r="AE64" s="57" t="s">
        <v>310</v>
      </c>
      <c r="AF64" s="57" t="b">
        <f t="shared" si="14"/>
        <v>1</v>
      </c>
    </row>
    <row r="65" spans="1:33" s="57" customFormat="1" x14ac:dyDescent="0.2">
      <c r="A65" s="58"/>
      <c r="B65" s="103" t="s">
        <v>237</v>
      </c>
      <c r="C65" s="58"/>
      <c r="D65" s="241" t="s">
        <v>200</v>
      </c>
      <c r="E65" s="61"/>
      <c r="F65" s="235">
        <f t="shared" si="3"/>
        <v>727.77777777777771</v>
      </c>
      <c r="G65" s="110"/>
      <c r="H65" s="235">
        <f t="shared" si="4"/>
        <v>72.777777777777771</v>
      </c>
      <c r="I65" s="110"/>
      <c r="J65" s="235">
        <v>655</v>
      </c>
      <c r="K65" s="111"/>
      <c r="L65" s="235">
        <f t="shared" si="5"/>
        <v>4366.6666666666661</v>
      </c>
      <c r="M65" s="110"/>
      <c r="N65" s="235">
        <f t="shared" si="6"/>
        <v>3930</v>
      </c>
      <c r="O65" s="58"/>
      <c r="R65" s="122">
        <f t="shared" si="7"/>
        <v>711.67512690355329</v>
      </c>
      <c r="S65" s="88"/>
      <c r="T65" s="123">
        <f t="shared" si="8"/>
        <v>10.675126903553299</v>
      </c>
      <c r="U65" s="229"/>
      <c r="V65" s="234">
        <f t="shared" si="15"/>
        <v>701</v>
      </c>
      <c r="W65" s="229"/>
      <c r="X65" s="123">
        <f t="shared" si="9"/>
        <v>4270.0507614213202</v>
      </c>
      <c r="Y65" s="229"/>
      <c r="Z65" s="123">
        <f t="shared" si="10"/>
        <v>4206</v>
      </c>
      <c r="AA65" s="233">
        <f t="shared" si="11"/>
        <v>-2.212577982717856E-2</v>
      </c>
      <c r="AB65" s="226">
        <f t="shared" si="12"/>
        <v>7.0229007633587859E-2</v>
      </c>
      <c r="AD65" s="57" t="str">
        <f t="shared" si="13"/>
        <v>710/34140Processos Gerenciais - Gestão Peq. Méd. Empresas (T)727,77777777777872,77777777777786554366,666666666673930</v>
      </c>
      <c r="AE65" s="57" t="s">
        <v>311</v>
      </c>
      <c r="AF65" s="57" t="b">
        <f t="shared" si="14"/>
        <v>0</v>
      </c>
    </row>
    <row r="66" spans="1:33" s="57" customFormat="1" x14ac:dyDescent="0.2">
      <c r="A66" s="58"/>
      <c r="B66" s="114" t="s">
        <v>148</v>
      </c>
      <c r="C66" s="58"/>
      <c r="D66" s="241" t="s">
        <v>175</v>
      </c>
      <c r="E66" s="75"/>
      <c r="F66" s="235">
        <f t="shared" si="3"/>
        <v>961.11111111111109</v>
      </c>
      <c r="G66" s="110"/>
      <c r="H66" s="235">
        <f t="shared" si="4"/>
        <v>96.111111111111114</v>
      </c>
      <c r="I66" s="110"/>
      <c r="J66" s="235">
        <v>865</v>
      </c>
      <c r="K66" s="113"/>
      <c r="L66" s="235">
        <f t="shared" si="5"/>
        <v>5766.6666666666661</v>
      </c>
      <c r="M66" s="110"/>
      <c r="N66" s="235">
        <f t="shared" si="6"/>
        <v>5190</v>
      </c>
      <c r="O66" s="58"/>
      <c r="R66" s="122">
        <f t="shared" si="7"/>
        <v>940.10152284263961</v>
      </c>
      <c r="S66" s="88"/>
      <c r="T66" s="123">
        <f t="shared" si="8"/>
        <v>14.101522842639593</v>
      </c>
      <c r="U66" s="229"/>
      <c r="V66" s="234">
        <f t="shared" si="15"/>
        <v>926</v>
      </c>
      <c r="W66" s="229"/>
      <c r="X66" s="123">
        <f t="shared" si="9"/>
        <v>5640.6091370558379</v>
      </c>
      <c r="Y66" s="229"/>
      <c r="Z66" s="123">
        <f t="shared" si="10"/>
        <v>5556</v>
      </c>
      <c r="AA66" s="233">
        <f t="shared" si="11"/>
        <v>-2.1859687215750712E-2</v>
      </c>
      <c r="AB66" s="226">
        <f t="shared" si="12"/>
        <v>7.0520231213872853E-2</v>
      </c>
      <c r="AD66" s="57" t="str">
        <f t="shared" si="13"/>
        <v>32130Produção Multimídia (T)961,11111111111196,11111111111118655766,666666666675190</v>
      </c>
      <c r="AE66" s="57" t="s">
        <v>312</v>
      </c>
      <c r="AF66" s="57" t="b">
        <f t="shared" si="14"/>
        <v>1</v>
      </c>
    </row>
    <row r="67" spans="1:33" s="57" customFormat="1" x14ac:dyDescent="0.2">
      <c r="A67" s="58"/>
      <c r="B67" s="103" t="s">
        <v>114</v>
      </c>
      <c r="C67" s="58"/>
      <c r="D67" s="241" t="s">
        <v>185</v>
      </c>
      <c r="E67" s="75"/>
      <c r="F67" s="235">
        <f t="shared" si="3"/>
        <v>1386.6666666666667</v>
      </c>
      <c r="G67" s="110"/>
      <c r="H67" s="235">
        <f t="shared" si="4"/>
        <v>138.66666666666669</v>
      </c>
      <c r="I67" s="110"/>
      <c r="J67" s="235">
        <v>1248</v>
      </c>
      <c r="K67" s="113"/>
      <c r="L67" s="235">
        <f t="shared" si="5"/>
        <v>8320</v>
      </c>
      <c r="M67" s="110"/>
      <c r="N67" s="235">
        <f t="shared" si="6"/>
        <v>7488</v>
      </c>
      <c r="O67" s="58"/>
      <c r="R67" s="122">
        <f t="shared" si="7"/>
        <v>1356.3451776649747</v>
      </c>
      <c r="S67" s="88"/>
      <c r="T67" s="123">
        <f t="shared" si="8"/>
        <v>20.345177664974621</v>
      </c>
      <c r="U67" s="229"/>
      <c r="V67" s="234">
        <f t="shared" si="15"/>
        <v>1336</v>
      </c>
      <c r="W67" s="229"/>
      <c r="X67" s="123">
        <f t="shared" si="9"/>
        <v>8138.0710659898486</v>
      </c>
      <c r="Y67" s="229"/>
      <c r="Z67" s="123">
        <f t="shared" si="10"/>
        <v>8016</v>
      </c>
      <c r="AA67" s="233">
        <f t="shared" si="11"/>
        <v>-2.1866458414681711E-2</v>
      </c>
      <c r="AB67" s="226">
        <f t="shared" si="12"/>
        <v>7.0512820512820484E-2</v>
      </c>
      <c r="AD67" s="57" t="str">
        <f t="shared" si="13"/>
        <v>013/31202Psicologia - Formação de Psicólogo (B)1386,66666666667138,666666666667124883207488</v>
      </c>
      <c r="AE67" s="57" t="s">
        <v>313</v>
      </c>
      <c r="AF67" s="57" t="b">
        <f t="shared" si="14"/>
        <v>1</v>
      </c>
    </row>
    <row r="68" spans="1:33" s="57" customFormat="1" x14ac:dyDescent="0.2">
      <c r="A68" s="58"/>
      <c r="B68" s="103" t="s">
        <v>127</v>
      </c>
      <c r="C68" s="58"/>
      <c r="D68" s="241" t="s">
        <v>68</v>
      </c>
      <c r="E68" s="75"/>
      <c r="F68" s="235">
        <f t="shared" si="3"/>
        <v>1545.5555555555554</v>
      </c>
      <c r="G68" s="110"/>
      <c r="H68" s="235">
        <f t="shared" si="4"/>
        <v>154.55555555555554</v>
      </c>
      <c r="I68" s="110"/>
      <c r="J68" s="235">
        <v>1391</v>
      </c>
      <c r="K68" s="113"/>
      <c r="L68" s="235">
        <f t="shared" si="5"/>
        <v>9273.3333333333321</v>
      </c>
      <c r="M68" s="110"/>
      <c r="N68" s="235">
        <f t="shared" si="6"/>
        <v>8346</v>
      </c>
      <c r="O68" s="58"/>
      <c r="R68" s="122">
        <f t="shared" si="7"/>
        <v>1511.6751269035533</v>
      </c>
      <c r="S68" s="88"/>
      <c r="T68" s="123">
        <f t="shared" si="8"/>
        <v>22.675126903553299</v>
      </c>
      <c r="U68" s="229"/>
      <c r="V68" s="234">
        <f t="shared" si="15"/>
        <v>1489</v>
      </c>
      <c r="W68" s="229"/>
      <c r="X68" s="123">
        <f t="shared" si="9"/>
        <v>9070.0507614213202</v>
      </c>
      <c r="Y68" s="229"/>
      <c r="Z68" s="123">
        <f t="shared" si="10"/>
        <v>8934</v>
      </c>
      <c r="AA68" s="233">
        <f t="shared" si="11"/>
        <v>-2.1921197546227122E-2</v>
      </c>
      <c r="AB68" s="226">
        <f t="shared" si="12"/>
        <v>7.0452911574406807E-2</v>
      </c>
      <c r="AD68" s="57" t="str">
        <f t="shared" si="13"/>
        <v>021/32202Publicidade e Propaganda (B)1545,55555555556154,55555555555613919273,333333333338346</v>
      </c>
      <c r="AE68" s="57" t="s">
        <v>314</v>
      </c>
      <c r="AF68" s="57" t="b">
        <f t="shared" si="14"/>
        <v>1</v>
      </c>
    </row>
    <row r="69" spans="1:33" s="57" customFormat="1" x14ac:dyDescent="0.2">
      <c r="A69" s="58"/>
      <c r="B69" s="103" t="s">
        <v>124</v>
      </c>
      <c r="C69" s="58"/>
      <c r="D69" s="241" t="s">
        <v>186</v>
      </c>
      <c r="E69" s="75"/>
      <c r="F69" s="235">
        <f t="shared" si="3"/>
        <v>1500</v>
      </c>
      <c r="G69" s="110"/>
      <c r="H69" s="235">
        <f t="shared" si="4"/>
        <v>150</v>
      </c>
      <c r="I69" s="110"/>
      <c r="J69" s="235">
        <v>1350</v>
      </c>
      <c r="K69" s="111"/>
      <c r="L69" s="235">
        <f t="shared" si="5"/>
        <v>9000</v>
      </c>
      <c r="M69" s="110"/>
      <c r="N69" s="235">
        <f t="shared" si="6"/>
        <v>8100</v>
      </c>
      <c r="O69" s="58"/>
      <c r="R69" s="122">
        <f t="shared" si="7"/>
        <v>1467.0050761421321</v>
      </c>
      <c r="S69" s="88"/>
      <c r="T69" s="123">
        <f t="shared" si="8"/>
        <v>22.00507614213198</v>
      </c>
      <c r="U69" s="229"/>
      <c r="V69" s="234">
        <f t="shared" si="15"/>
        <v>1445</v>
      </c>
      <c r="W69" s="229"/>
      <c r="X69" s="123">
        <f t="shared" si="9"/>
        <v>8802.0304568527936</v>
      </c>
      <c r="Y69" s="229"/>
      <c r="Z69" s="123">
        <f t="shared" si="10"/>
        <v>8670</v>
      </c>
      <c r="AA69" s="233">
        <f t="shared" si="11"/>
        <v>-2.1996615905245265E-2</v>
      </c>
      <c r="AB69" s="226">
        <f t="shared" si="12"/>
        <v>7.0370370370370416E-2</v>
      </c>
      <c r="AD69" s="57" t="str">
        <f t="shared" si="13"/>
        <v>027/32101Rádio, TV e Internet (B)1500150135090008100</v>
      </c>
      <c r="AE69" s="57" t="s">
        <v>315</v>
      </c>
      <c r="AF69" s="57" t="b">
        <f t="shared" si="14"/>
        <v>1</v>
      </c>
    </row>
    <row r="70" spans="1:33" s="57" customFormat="1" x14ac:dyDescent="0.2">
      <c r="A70" s="58"/>
      <c r="B70" s="103">
        <v>713</v>
      </c>
      <c r="C70" s="58"/>
      <c r="D70" s="241" t="s">
        <v>32</v>
      </c>
      <c r="E70" s="115"/>
      <c r="F70" s="235">
        <f t="shared" si="3"/>
        <v>871.11111111111109</v>
      </c>
      <c r="G70" s="110"/>
      <c r="H70" s="235">
        <f t="shared" si="4"/>
        <v>87.111111111111114</v>
      </c>
      <c r="I70" s="110"/>
      <c r="J70" s="235">
        <v>784</v>
      </c>
      <c r="K70" s="111"/>
      <c r="L70" s="235">
        <f t="shared" si="5"/>
        <v>5226.6666666666661</v>
      </c>
      <c r="M70" s="110"/>
      <c r="N70" s="235">
        <f t="shared" si="6"/>
        <v>4704</v>
      </c>
      <c r="O70" s="95"/>
      <c r="R70" s="122">
        <f t="shared" si="7"/>
        <v>851.7766497461929</v>
      </c>
      <c r="S70" s="88"/>
      <c r="T70" s="123">
        <f t="shared" si="8"/>
        <v>12.776649746192893</v>
      </c>
      <c r="U70" s="229"/>
      <c r="V70" s="235">
        <f t="shared" si="15"/>
        <v>839</v>
      </c>
      <c r="W70" s="229"/>
      <c r="X70" s="123">
        <f t="shared" si="9"/>
        <v>5110.6598984771572</v>
      </c>
      <c r="Y70" s="229"/>
      <c r="Z70" s="123">
        <f t="shared" si="10"/>
        <v>5034</v>
      </c>
      <c r="AA70" s="233">
        <f t="shared" si="11"/>
        <v>-2.2195172485237724E-2</v>
      </c>
      <c r="AB70" s="226">
        <f t="shared" si="12"/>
        <v>7.0153061224489832E-2</v>
      </c>
      <c r="AD70" s="57" t="str">
        <f t="shared" si="13"/>
        <v>713Redes de Computadores (T)871,11111111111187,11111111111117845226,666666666674704</v>
      </c>
      <c r="AE70" s="57" t="s">
        <v>316</v>
      </c>
      <c r="AF70" s="57" t="b">
        <f t="shared" si="14"/>
        <v>1</v>
      </c>
    </row>
    <row r="71" spans="1:33" s="57" customFormat="1" x14ac:dyDescent="0.2">
      <c r="A71" s="58"/>
      <c r="B71" s="103" t="s">
        <v>129</v>
      </c>
      <c r="C71" s="58"/>
      <c r="D71" s="241" t="s">
        <v>63</v>
      </c>
      <c r="E71" s="75"/>
      <c r="F71" s="235">
        <f t="shared" si="3"/>
        <v>1392.2222222222222</v>
      </c>
      <c r="G71" s="110"/>
      <c r="H71" s="235">
        <f t="shared" si="4"/>
        <v>139.22222222222223</v>
      </c>
      <c r="I71" s="110"/>
      <c r="J71" s="235">
        <v>1253</v>
      </c>
      <c r="K71" s="113"/>
      <c r="L71" s="235">
        <f t="shared" si="5"/>
        <v>8353.3333333333321</v>
      </c>
      <c r="M71" s="110"/>
      <c r="N71" s="235">
        <f t="shared" si="6"/>
        <v>7518</v>
      </c>
      <c r="O71" s="58"/>
      <c r="R71" s="122">
        <f t="shared" si="7"/>
        <v>1361.4213197969543</v>
      </c>
      <c r="S71" s="88"/>
      <c r="T71" s="123">
        <f t="shared" si="8"/>
        <v>20.421319796954315</v>
      </c>
      <c r="U71" s="229"/>
      <c r="V71" s="234">
        <f t="shared" si="15"/>
        <v>1341</v>
      </c>
      <c r="W71" s="229"/>
      <c r="X71" s="123">
        <f t="shared" si="9"/>
        <v>8168.5279187817259</v>
      </c>
      <c r="Y71" s="229"/>
      <c r="Z71" s="123">
        <f t="shared" si="10"/>
        <v>8046</v>
      </c>
      <c r="AA71" s="233">
        <f t="shared" si="11"/>
        <v>-2.2123553218468484E-2</v>
      </c>
      <c r="AB71" s="226">
        <f t="shared" si="12"/>
        <v>7.0231444533120468E-2</v>
      </c>
      <c r="AD71" s="57" t="str">
        <f t="shared" si="13"/>
        <v>024/32302Relações Publicas (B)1392,22222222222139,22222222222212538353,333333333337518</v>
      </c>
      <c r="AE71" s="57" t="s">
        <v>317</v>
      </c>
      <c r="AF71" s="57" t="b">
        <f t="shared" si="14"/>
        <v>1</v>
      </c>
    </row>
    <row r="72" spans="1:33" s="57" customFormat="1" x14ac:dyDescent="0.2">
      <c r="A72" s="58"/>
      <c r="B72" s="103" t="s">
        <v>95</v>
      </c>
      <c r="C72" s="58"/>
      <c r="D72" s="241" t="s">
        <v>140</v>
      </c>
      <c r="E72" s="61"/>
      <c r="F72" s="235">
        <f t="shared" si="3"/>
        <v>987.77777777777771</v>
      </c>
      <c r="G72" s="110"/>
      <c r="H72" s="235">
        <f t="shared" si="4"/>
        <v>98.777777777777771</v>
      </c>
      <c r="I72" s="110"/>
      <c r="J72" s="235">
        <v>889</v>
      </c>
      <c r="K72" s="111"/>
      <c r="L72" s="235">
        <f t="shared" si="5"/>
        <v>5926.6666666666661</v>
      </c>
      <c r="M72" s="110"/>
      <c r="N72" s="235">
        <f t="shared" si="6"/>
        <v>5334</v>
      </c>
      <c r="O72" s="58"/>
      <c r="R72" s="122">
        <f t="shared" si="7"/>
        <v>966.49746192893406</v>
      </c>
      <c r="S72" s="88"/>
      <c r="T72" s="123">
        <f t="shared" si="8"/>
        <v>14.49746192893401</v>
      </c>
      <c r="U72" s="229"/>
      <c r="V72" s="234">
        <f t="shared" si="15"/>
        <v>952</v>
      </c>
      <c r="W72" s="229"/>
      <c r="X72" s="123">
        <f t="shared" si="9"/>
        <v>5798.9847715736041</v>
      </c>
      <c r="Y72" s="229"/>
      <c r="Z72" s="123">
        <f t="shared" si="10"/>
        <v>5712</v>
      </c>
      <c r="AA72" s="233">
        <f t="shared" si="11"/>
        <v>-2.1543626843598784E-2</v>
      </c>
      <c r="AB72" s="226">
        <f t="shared" si="12"/>
        <v>7.0866141732283561E-2</v>
      </c>
      <c r="AD72" s="57" t="str">
        <f t="shared" si="13"/>
        <v>030/34104Secretariado Executivo Bilíngüe (B)987,77777777777898,77777777777788895926,666666666675334</v>
      </c>
      <c r="AE72" s="57" t="s">
        <v>318</v>
      </c>
      <c r="AF72" s="57" t="b">
        <f t="shared" si="14"/>
        <v>1</v>
      </c>
    </row>
    <row r="73" spans="1:33" s="57" customFormat="1" x14ac:dyDescent="0.2">
      <c r="A73" s="58"/>
      <c r="B73" s="103">
        <v>706</v>
      </c>
      <c r="C73" s="58"/>
      <c r="D73" s="241" t="s">
        <v>48</v>
      </c>
      <c r="E73" s="58"/>
      <c r="F73" s="235">
        <f t="shared" si="3"/>
        <v>1153.3333333333333</v>
      </c>
      <c r="G73" s="110"/>
      <c r="H73" s="235">
        <f t="shared" si="4"/>
        <v>115.33333333333333</v>
      </c>
      <c r="I73" s="110"/>
      <c r="J73" s="235">
        <v>1038</v>
      </c>
      <c r="K73" s="111"/>
      <c r="L73" s="235">
        <f t="shared" si="5"/>
        <v>6920</v>
      </c>
      <c r="M73" s="110"/>
      <c r="N73" s="235">
        <f t="shared" si="6"/>
        <v>6228</v>
      </c>
      <c r="O73" s="95"/>
      <c r="R73" s="122">
        <f t="shared" si="7"/>
        <v>1127.9187817258883</v>
      </c>
      <c r="S73" s="88"/>
      <c r="T73" s="123">
        <f t="shared" si="8"/>
        <v>16.918781725888323</v>
      </c>
      <c r="U73" s="229"/>
      <c r="V73" s="234">
        <f t="shared" si="15"/>
        <v>1111</v>
      </c>
      <c r="W73" s="229"/>
      <c r="X73" s="123">
        <f t="shared" si="9"/>
        <v>6767.5126903553301</v>
      </c>
      <c r="Y73" s="229"/>
      <c r="Z73" s="123">
        <f t="shared" si="10"/>
        <v>6666</v>
      </c>
      <c r="AA73" s="233">
        <f t="shared" ref="AA73:AA76" si="40">IFERROR(R73/F73-1,"")</f>
        <v>-2.2035738387958137E-2</v>
      </c>
      <c r="AB73" s="226">
        <f t="shared" ref="AB73:AB76" si="41">IFERROR(V73/J73-1,"")</f>
        <v>7.0327552986512609E-2</v>
      </c>
      <c r="AD73" s="57" t="str">
        <f t="shared" si="13"/>
        <v>706Sistemas de Informação (B)1153,33333333333115,333333333333103869206228</v>
      </c>
      <c r="AE73" s="57" t="s">
        <v>319</v>
      </c>
      <c r="AF73" s="57" t="b">
        <f t="shared" si="14"/>
        <v>1</v>
      </c>
    </row>
    <row r="74" spans="1:33" s="57" customFormat="1" x14ac:dyDescent="0.2">
      <c r="A74" s="58"/>
      <c r="B74" s="244" t="s">
        <v>235</v>
      </c>
      <c r="C74" s="58"/>
      <c r="D74" s="241" t="s">
        <v>229</v>
      </c>
      <c r="E74" s="58"/>
      <c r="F74" s="235"/>
      <c r="G74" s="110"/>
      <c r="H74" s="235"/>
      <c r="I74" s="110"/>
      <c r="J74" s="239" t="s">
        <v>231</v>
      </c>
      <c r="K74" s="111"/>
      <c r="L74" s="235"/>
      <c r="M74" s="110"/>
      <c r="N74" s="235"/>
      <c r="O74" s="95"/>
      <c r="R74" s="122">
        <f t="shared" si="7"/>
        <v>750.25380710659897</v>
      </c>
      <c r="S74" s="88"/>
      <c r="T74" s="123">
        <f t="shared" si="8"/>
        <v>11.253807106598984</v>
      </c>
      <c r="U74" s="229"/>
      <c r="V74" s="238">
        <v>739</v>
      </c>
      <c r="W74" s="229"/>
      <c r="X74" s="123">
        <f t="shared" si="9"/>
        <v>4501.5228426395934</v>
      </c>
      <c r="Y74" s="229"/>
      <c r="Z74" s="123">
        <f t="shared" si="10"/>
        <v>4434</v>
      </c>
      <c r="AA74" s="233" t="str">
        <f t="shared" si="40"/>
        <v/>
      </c>
      <c r="AB74" s="226" t="str">
        <f t="shared" si="41"/>
        <v/>
      </c>
    </row>
    <row r="75" spans="1:33" s="57" customFormat="1" x14ac:dyDescent="0.2">
      <c r="A75" s="58"/>
      <c r="B75" s="244" t="s">
        <v>236</v>
      </c>
      <c r="C75" s="58"/>
      <c r="D75" s="241" t="s">
        <v>230</v>
      </c>
      <c r="E75" s="58"/>
      <c r="F75" s="235"/>
      <c r="G75" s="110"/>
      <c r="H75" s="235"/>
      <c r="I75" s="110"/>
      <c r="J75" s="239" t="s">
        <v>231</v>
      </c>
      <c r="K75" s="111"/>
      <c r="L75" s="235"/>
      <c r="M75" s="110"/>
      <c r="N75" s="235"/>
      <c r="O75" s="95"/>
      <c r="R75" s="122">
        <f t="shared" ref="R75" si="42">V75/(1-$Z$4)</f>
        <v>750.25380710659897</v>
      </c>
      <c r="S75" s="88"/>
      <c r="T75" s="123">
        <f t="shared" ref="T75" si="43">R75*$Z$4</f>
        <v>11.253807106598984</v>
      </c>
      <c r="U75" s="229"/>
      <c r="V75" s="238">
        <v>739</v>
      </c>
      <c r="W75" s="229"/>
      <c r="X75" s="123">
        <f t="shared" ref="X75" si="44">R75*6</f>
        <v>4501.5228426395934</v>
      </c>
      <c r="Y75" s="229"/>
      <c r="Z75" s="123">
        <f t="shared" ref="Z75" si="45">V75*6</f>
        <v>4434</v>
      </c>
      <c r="AA75" s="233" t="str">
        <f t="shared" si="40"/>
        <v/>
      </c>
      <c r="AB75" s="226" t="str">
        <f t="shared" si="41"/>
        <v/>
      </c>
    </row>
    <row r="76" spans="1:33" s="57" customFormat="1" x14ac:dyDescent="0.2">
      <c r="A76" s="58"/>
      <c r="B76" s="103" t="s">
        <v>130</v>
      </c>
      <c r="C76" s="58"/>
      <c r="D76" s="241" t="s">
        <v>69</v>
      </c>
      <c r="E76" s="75"/>
      <c r="F76" s="235">
        <f t="shared" si="3"/>
        <v>615.55555555555554</v>
      </c>
      <c r="G76" s="110"/>
      <c r="H76" s="235">
        <f t="shared" si="4"/>
        <v>61.555555555555557</v>
      </c>
      <c r="I76" s="110"/>
      <c r="J76" s="235">
        <v>554</v>
      </c>
      <c r="K76" s="113"/>
      <c r="L76" s="235">
        <f t="shared" si="5"/>
        <v>3693.333333333333</v>
      </c>
      <c r="M76" s="110"/>
      <c r="N76" s="235">
        <f t="shared" si="6"/>
        <v>3324</v>
      </c>
      <c r="O76" s="58"/>
      <c r="R76" s="122">
        <f t="shared" si="7"/>
        <v>602.03045685279187</v>
      </c>
      <c r="S76" s="88"/>
      <c r="T76" s="123">
        <f t="shared" si="8"/>
        <v>9.0304568527918772</v>
      </c>
      <c r="U76" s="229"/>
      <c r="V76" s="234">
        <f t="shared" si="15"/>
        <v>593</v>
      </c>
      <c r="W76" s="229"/>
      <c r="X76" s="123">
        <f t="shared" si="9"/>
        <v>3612.1827411167515</v>
      </c>
      <c r="Y76" s="229"/>
      <c r="Z76" s="123">
        <f t="shared" si="10"/>
        <v>3558</v>
      </c>
      <c r="AA76" s="233">
        <f t="shared" si="40"/>
        <v>-2.1972182008099805E-2</v>
      </c>
      <c r="AB76" s="226">
        <f t="shared" si="41"/>
        <v>7.0397111913357291E-2</v>
      </c>
      <c r="AD76" s="57" t="str">
        <f t="shared" si="13"/>
        <v>801/33301Teologia (B)615,55555555555661,55555555555565543693,333333333333324</v>
      </c>
      <c r="AE76" s="57" t="s">
        <v>320</v>
      </c>
      <c r="AF76" s="57" t="b">
        <f t="shared" si="14"/>
        <v>1</v>
      </c>
    </row>
    <row r="77" spans="1:33" ht="10.95" customHeight="1" x14ac:dyDescent="0.2">
      <c r="A77" s="11"/>
      <c r="B77" s="53"/>
      <c r="C77" s="11"/>
      <c r="D77" s="23"/>
      <c r="E77" s="56"/>
      <c r="F77" s="23"/>
      <c r="G77" s="11"/>
      <c r="H77" s="23"/>
      <c r="I77" s="11"/>
      <c r="J77" s="23"/>
      <c r="K77" s="56"/>
      <c r="L77" s="23"/>
      <c r="M77" s="11"/>
      <c r="N77" s="33"/>
      <c r="O77" s="11"/>
      <c r="T77" s="125"/>
      <c r="U77" s="230"/>
      <c r="W77" s="230"/>
      <c r="X77" s="124"/>
      <c r="Y77" s="230"/>
      <c r="Z77" s="124"/>
      <c r="AD77" s="57"/>
      <c r="AE77" s="57"/>
      <c r="AF77" s="57"/>
      <c r="AG77" s="57"/>
    </row>
    <row r="78" spans="1:33" x14ac:dyDescent="0.2">
      <c r="A78" s="13"/>
      <c r="B78" s="54" t="s">
        <v>77</v>
      </c>
      <c r="C78" s="13"/>
      <c r="D78" s="13"/>
      <c r="E78" s="56"/>
      <c r="F78" s="13"/>
      <c r="G78" s="13"/>
      <c r="H78" s="13"/>
      <c r="I78" s="13"/>
      <c r="J78" s="13"/>
      <c r="K78" s="56"/>
      <c r="L78" s="13"/>
      <c r="M78" s="13"/>
      <c r="N78" s="37"/>
      <c r="O78" s="13"/>
      <c r="R78" s="128"/>
      <c r="T78" s="124"/>
      <c r="U78" s="230"/>
      <c r="V78" s="128"/>
      <c r="W78" s="230"/>
      <c r="X78" s="124"/>
      <c r="Y78" s="230"/>
      <c r="Z78" s="124"/>
      <c r="AD78" s="57"/>
      <c r="AE78" s="57"/>
      <c r="AF78" s="57"/>
      <c r="AG78" s="57"/>
    </row>
    <row r="79" spans="1:33" x14ac:dyDescent="0.2">
      <c r="A79" s="11"/>
      <c r="B79" s="53"/>
      <c r="C79" s="11"/>
      <c r="D79" s="23"/>
      <c r="E79" s="56"/>
      <c r="F79" s="23"/>
      <c r="G79" s="11"/>
      <c r="H79" s="23"/>
      <c r="I79" s="11"/>
      <c r="J79" s="23"/>
      <c r="K79" s="56"/>
      <c r="L79" s="23"/>
      <c r="M79" s="11"/>
      <c r="N79" s="33"/>
      <c r="O79" s="11"/>
      <c r="R79" s="128"/>
      <c r="S79" s="128"/>
      <c r="T79" s="128"/>
      <c r="U79" s="230"/>
      <c r="V79" s="128"/>
      <c r="W79" s="230"/>
      <c r="X79" s="128"/>
      <c r="Y79" s="230"/>
      <c r="Z79" s="128"/>
    </row>
    <row r="80" spans="1:33" x14ac:dyDescent="0.2">
      <c r="A80" s="90"/>
      <c r="B80" s="257" t="s">
        <v>162</v>
      </c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90"/>
      <c r="R80" s="128"/>
      <c r="U80" s="230"/>
      <c r="V80" s="128"/>
      <c r="W80" s="230"/>
      <c r="X80" s="124"/>
      <c r="Y80" s="230"/>
      <c r="Z80" s="129"/>
    </row>
    <row r="81" spans="1:25" ht="12.7" customHeight="1" x14ac:dyDescent="0.2">
      <c r="A81" s="90"/>
      <c r="B81" s="252" t="s">
        <v>202</v>
      </c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90"/>
      <c r="U81" s="230"/>
      <c r="W81" s="230"/>
      <c r="Y81" s="230"/>
    </row>
    <row r="82" spans="1:25" x14ac:dyDescent="0.2">
      <c r="A82" s="39"/>
      <c r="B82" s="91"/>
      <c r="C82" s="39"/>
      <c r="D82" s="40"/>
      <c r="E82" s="56"/>
      <c r="F82" s="39"/>
      <c r="G82" s="39"/>
      <c r="H82" s="39"/>
      <c r="I82" s="39"/>
      <c r="J82" s="39"/>
      <c r="K82" s="56"/>
      <c r="L82" s="39"/>
      <c r="M82" s="39"/>
      <c r="N82" s="39"/>
      <c r="O82" s="39"/>
      <c r="U82" s="230"/>
      <c r="W82" s="230"/>
      <c r="Y82" s="230"/>
    </row>
    <row r="83" spans="1:25" x14ac:dyDescent="0.2">
      <c r="A83" s="43"/>
      <c r="B83" s="92"/>
      <c r="C83" s="43"/>
      <c r="D83" s="40"/>
      <c r="E83" s="56"/>
      <c r="F83" s="38"/>
      <c r="G83" s="43"/>
      <c r="H83" s="38"/>
      <c r="I83" s="43"/>
      <c r="J83" s="38"/>
      <c r="K83" s="56"/>
      <c r="L83" s="38"/>
      <c r="M83" s="43"/>
      <c r="N83" s="43"/>
      <c r="O83" s="43"/>
    </row>
    <row r="84" spans="1:25" x14ac:dyDescent="0.2">
      <c r="A84" s="43"/>
      <c r="B84" s="92"/>
      <c r="C84" s="43"/>
      <c r="D84" s="40"/>
      <c r="E84" s="56"/>
      <c r="F84" s="38"/>
      <c r="G84" s="43"/>
      <c r="H84" s="38"/>
      <c r="I84" s="43"/>
      <c r="J84" s="38"/>
      <c r="K84" s="56"/>
      <c r="L84" s="38"/>
      <c r="M84" s="43"/>
      <c r="N84" s="43"/>
      <c r="O84" s="43"/>
    </row>
    <row r="85" spans="1:25" ht="15.7" customHeight="1" x14ac:dyDescent="0.2">
      <c r="A85" s="41"/>
      <c r="B85" s="250" t="s">
        <v>168</v>
      </c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45"/>
    </row>
    <row r="86" spans="1:25" ht="15.7" customHeight="1" x14ac:dyDescent="0.2">
      <c r="A86" s="41"/>
      <c r="B86" s="250" t="s">
        <v>189</v>
      </c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45"/>
    </row>
    <row r="87" spans="1:25" x14ac:dyDescent="0.2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</row>
    <row r="88" spans="1:25" x14ac:dyDescent="0.2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</row>
    <row r="89" spans="1:25" x14ac:dyDescent="0.2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</row>
    <row r="90" spans="1:25" x14ac:dyDescent="0.2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</row>
  </sheetData>
  <mergeCells count="8">
    <mergeCell ref="B81:N81"/>
    <mergeCell ref="B85:N85"/>
    <mergeCell ref="B86:N86"/>
    <mergeCell ref="R2:S2"/>
    <mergeCell ref="R4:S4"/>
    <mergeCell ref="B2:N2"/>
    <mergeCell ref="B4:N4"/>
    <mergeCell ref="B80:N80"/>
  </mergeCells>
  <printOptions horizontalCentered="1"/>
  <pageMargins left="0.19685039370078741" right="0.19685039370078741" top="1.3779527559055118" bottom="0.39370078740157483" header="0.39370078740157483" footer="0"/>
  <pageSetup paperSize="9" scale="70" orientation="portrait" horizontalDpi="1200" verticalDpi="1200" r:id="rId1"/>
  <headerFooter alignWithMargins="0">
    <oddHeader>&amp;R&amp;"Arial,Negrito"&amp;18Anexo 2A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82"/>
  <sheetViews>
    <sheetView zoomScaleNormal="100" zoomScaleSheetLayoutView="100" workbookViewId="0">
      <pane ySplit="6" topLeftCell="A52" activePane="bottomLeft" state="frozen"/>
      <selection activeCell="A34" sqref="A34:XFD34"/>
      <selection pane="bottomLeft" activeCell="A34" sqref="A34:XFD34"/>
    </sheetView>
  </sheetViews>
  <sheetFormatPr defaultColWidth="9.125" defaultRowHeight="15.55" x14ac:dyDescent="0.25"/>
  <cols>
    <col min="1" max="1" width="0.875" style="157" customWidth="1"/>
    <col min="2" max="2" width="14.125" style="157" customWidth="1"/>
    <col min="3" max="3" width="0.375" style="157" customWidth="1"/>
    <col min="4" max="4" width="53.25" style="157" customWidth="1"/>
    <col min="5" max="5" width="1.125" style="157" customWidth="1"/>
    <col min="6" max="6" width="19" style="157" bestFit="1" customWidth="1"/>
    <col min="7" max="7" width="0.375" style="157" customWidth="1"/>
    <col min="8" max="8" width="12.375" style="157" customWidth="1"/>
    <col min="9" max="9" width="0.375" style="157" customWidth="1"/>
    <col min="10" max="10" width="30.625" style="157" customWidth="1"/>
    <col min="11" max="11" width="1.125" style="157" customWidth="1"/>
    <col min="12" max="12" width="4.25" style="157" customWidth="1"/>
    <col min="13" max="13" width="9.125" style="157"/>
    <col min="14" max="14" width="9.25" style="157" bestFit="1" customWidth="1"/>
    <col min="15" max="16384" width="9.125" style="157"/>
  </cols>
  <sheetData>
    <row r="1" spans="1:13" s="165" customFormat="1" x14ac:dyDescent="0.2">
      <c r="A1" s="81"/>
      <c r="B1" s="162"/>
      <c r="C1" s="81"/>
      <c r="D1" s="163"/>
      <c r="E1" s="81"/>
      <c r="F1" s="164"/>
      <c r="G1" s="81"/>
      <c r="H1" s="164"/>
      <c r="I1" s="81"/>
      <c r="J1" s="164"/>
      <c r="K1" s="81"/>
      <c r="L1" s="133"/>
    </row>
    <row r="2" spans="1:13" ht="15.7" customHeight="1" x14ac:dyDescent="0.25">
      <c r="A2" s="81"/>
      <c r="B2" s="250" t="s">
        <v>14</v>
      </c>
      <c r="C2" s="250"/>
      <c r="D2" s="250"/>
      <c r="E2" s="250"/>
      <c r="F2" s="250"/>
      <c r="G2" s="250"/>
      <c r="H2" s="250"/>
      <c r="I2" s="250"/>
      <c r="J2" s="250"/>
      <c r="K2" s="250"/>
      <c r="L2" s="81"/>
    </row>
    <row r="3" spans="1:13" s="165" customFormat="1" ht="3.7" customHeight="1" x14ac:dyDescent="0.2">
      <c r="A3" s="81"/>
      <c r="B3" s="158"/>
      <c r="C3" s="81"/>
      <c r="D3" s="166"/>
      <c r="E3" s="81"/>
      <c r="F3" s="167"/>
      <c r="G3" s="81"/>
      <c r="H3" s="167"/>
      <c r="I3" s="81"/>
      <c r="J3" s="167"/>
      <c r="K3" s="81"/>
      <c r="L3" s="133"/>
    </row>
    <row r="4" spans="1:13" ht="14.3" customHeight="1" x14ac:dyDescent="0.25">
      <c r="A4" s="81"/>
      <c r="B4" s="251" t="s">
        <v>203</v>
      </c>
      <c r="C4" s="251"/>
      <c r="D4" s="251"/>
      <c r="E4" s="251"/>
      <c r="F4" s="251"/>
      <c r="G4" s="251"/>
      <c r="H4" s="251"/>
      <c r="I4" s="251"/>
      <c r="J4" s="251"/>
      <c r="K4" s="251"/>
      <c r="L4" s="81"/>
    </row>
    <row r="5" spans="1:13" ht="6.7" customHeight="1" x14ac:dyDescent="0.25">
      <c r="A5" s="81"/>
      <c r="B5" s="158">
        <v>3</v>
      </c>
      <c r="C5" s="2"/>
      <c r="D5" s="166"/>
      <c r="E5" s="81"/>
      <c r="F5" s="167"/>
      <c r="G5" s="2"/>
      <c r="H5" s="167"/>
      <c r="I5" s="2"/>
      <c r="J5" s="167"/>
      <c r="K5" s="81"/>
      <c r="L5" s="81"/>
    </row>
    <row r="6" spans="1:13" s="165" customFormat="1" ht="41.3" customHeight="1" x14ac:dyDescent="0.2">
      <c r="A6" s="168"/>
      <c r="B6" s="169" t="s">
        <v>0</v>
      </c>
      <c r="C6" s="168"/>
      <c r="D6" s="170" t="s">
        <v>1</v>
      </c>
      <c r="E6" s="171"/>
      <c r="F6" s="172" t="s">
        <v>16</v>
      </c>
      <c r="G6" s="168"/>
      <c r="H6" s="172" t="s">
        <v>78</v>
      </c>
      <c r="I6" s="168"/>
      <c r="J6" s="170" t="s">
        <v>15</v>
      </c>
      <c r="K6" s="171"/>
      <c r="L6" s="168"/>
    </row>
    <row r="7" spans="1:13" s="165" customFormat="1" ht="5.3" customHeight="1" x14ac:dyDescent="0.2">
      <c r="A7" s="131"/>
      <c r="B7" s="173"/>
      <c r="C7" s="131"/>
      <c r="D7" s="137"/>
      <c r="E7" s="133"/>
      <c r="F7" s="174"/>
      <c r="G7" s="131"/>
      <c r="H7" s="174"/>
      <c r="I7" s="131"/>
      <c r="J7" s="137"/>
      <c r="K7" s="133"/>
      <c r="L7" s="131"/>
    </row>
    <row r="8" spans="1:13" s="165" customFormat="1" x14ac:dyDescent="0.2">
      <c r="A8" s="131"/>
      <c r="B8" s="130" t="s">
        <v>94</v>
      </c>
      <c r="C8" s="131"/>
      <c r="D8" s="132" t="s">
        <v>41</v>
      </c>
      <c r="E8" s="133"/>
      <c r="F8" s="146" t="s">
        <v>169</v>
      </c>
      <c r="G8" s="131"/>
      <c r="H8" s="197">
        <v>160</v>
      </c>
      <c r="I8" s="131"/>
      <c r="J8" s="146" t="s">
        <v>17</v>
      </c>
      <c r="K8" s="133"/>
      <c r="L8" s="131"/>
    </row>
    <row r="9" spans="1:13" s="165" customFormat="1" x14ac:dyDescent="0.2">
      <c r="A9" s="131"/>
      <c r="B9" s="130" t="s">
        <v>117</v>
      </c>
      <c r="C9" s="131"/>
      <c r="D9" s="160" t="s">
        <v>42</v>
      </c>
      <c r="E9" s="175"/>
      <c r="F9" s="161"/>
      <c r="G9" s="176"/>
      <c r="H9" s="177"/>
      <c r="I9" s="176"/>
      <c r="J9" s="161"/>
      <c r="K9" s="133"/>
      <c r="L9" s="131"/>
    </row>
    <row r="10" spans="1:13" s="165" customFormat="1" x14ac:dyDescent="0.2">
      <c r="A10" s="131"/>
      <c r="B10" s="130" t="s">
        <v>93</v>
      </c>
      <c r="C10" s="131"/>
      <c r="D10" s="132" t="s">
        <v>40</v>
      </c>
      <c r="E10" s="133"/>
      <c r="F10" s="146" t="s">
        <v>169</v>
      </c>
      <c r="G10" s="131"/>
      <c r="H10" s="179">
        <v>240</v>
      </c>
      <c r="I10" s="131"/>
      <c r="J10" s="146" t="s">
        <v>17</v>
      </c>
      <c r="K10" s="133"/>
      <c r="L10" s="131"/>
    </row>
    <row r="11" spans="1:13" s="165" customFormat="1" x14ac:dyDescent="0.2">
      <c r="A11" s="131"/>
      <c r="B11" s="130">
        <v>714</v>
      </c>
      <c r="C11" s="131"/>
      <c r="D11" s="132" t="s">
        <v>31</v>
      </c>
      <c r="E11" s="178"/>
      <c r="F11" s="146" t="s">
        <v>170</v>
      </c>
      <c r="G11" s="131"/>
      <c r="H11" s="179">
        <v>80</v>
      </c>
      <c r="I11" s="131"/>
      <c r="J11" s="146" t="s">
        <v>17</v>
      </c>
      <c r="K11" s="137"/>
      <c r="L11" s="131"/>
    </row>
    <row r="12" spans="1:13" s="165" customFormat="1" x14ac:dyDescent="0.2">
      <c r="A12" s="131"/>
      <c r="B12" s="130" t="s">
        <v>132</v>
      </c>
      <c r="C12" s="131"/>
      <c r="D12" s="132" t="s">
        <v>121</v>
      </c>
      <c r="E12" s="176"/>
      <c r="F12" s="146" t="s">
        <v>170</v>
      </c>
      <c r="G12" s="131"/>
      <c r="H12" s="179">
        <v>80</v>
      </c>
      <c r="I12" s="131"/>
      <c r="J12" s="146" t="s">
        <v>17</v>
      </c>
      <c r="K12" s="131"/>
      <c r="L12" s="131"/>
    </row>
    <row r="13" spans="1:13" s="165" customFormat="1" x14ac:dyDescent="0.2">
      <c r="A13" s="131"/>
      <c r="B13" s="130" t="s">
        <v>108</v>
      </c>
      <c r="C13" s="131"/>
      <c r="D13" s="201" t="s">
        <v>44</v>
      </c>
      <c r="E13" s="180"/>
      <c r="F13" s="201"/>
      <c r="G13" s="204"/>
      <c r="H13" s="205"/>
      <c r="I13" s="204"/>
      <c r="J13" s="201"/>
      <c r="K13" s="141"/>
      <c r="L13" s="131"/>
      <c r="M13" s="181"/>
    </row>
    <row r="14" spans="1:13" s="165" customFormat="1" x14ac:dyDescent="0.2">
      <c r="A14" s="131"/>
      <c r="B14" s="130" t="s">
        <v>133</v>
      </c>
      <c r="C14" s="139"/>
      <c r="D14" s="209" t="s">
        <v>44</v>
      </c>
      <c r="E14" s="175"/>
      <c r="F14" s="201" t="s">
        <v>170</v>
      </c>
      <c r="G14" s="204"/>
      <c r="H14" s="205">
        <v>80</v>
      </c>
      <c r="I14" s="204"/>
      <c r="J14" s="201" t="s">
        <v>19</v>
      </c>
      <c r="K14" s="140"/>
      <c r="L14" s="131"/>
      <c r="M14" s="181"/>
    </row>
    <row r="15" spans="1:13" s="165" customFormat="1" x14ac:dyDescent="0.2">
      <c r="A15" s="131"/>
      <c r="B15" s="130" t="s">
        <v>96</v>
      </c>
      <c r="C15" s="131"/>
      <c r="D15" s="200" t="s">
        <v>71</v>
      </c>
      <c r="E15" s="206"/>
      <c r="F15" s="199"/>
      <c r="G15" s="210"/>
      <c r="H15" s="211"/>
      <c r="I15" s="210"/>
      <c r="J15" s="199"/>
      <c r="K15" s="140"/>
      <c r="L15" s="131"/>
      <c r="M15" s="181"/>
    </row>
    <row r="16" spans="1:13" s="165" customFormat="1" x14ac:dyDescent="0.2">
      <c r="A16" s="131"/>
      <c r="B16" s="130" t="s">
        <v>164</v>
      </c>
      <c r="D16" s="200" t="s">
        <v>195</v>
      </c>
      <c r="E16" s="206"/>
      <c r="F16" s="200" t="s">
        <v>170</v>
      </c>
      <c r="G16" s="212"/>
      <c r="H16" s="213">
        <v>40</v>
      </c>
      <c r="I16" s="212"/>
      <c r="J16" s="200" t="s">
        <v>17</v>
      </c>
      <c r="K16" s="133"/>
      <c r="L16" s="131"/>
      <c r="M16" s="181"/>
    </row>
    <row r="17" spans="1:13" s="165" customFormat="1" x14ac:dyDescent="0.2">
      <c r="A17" s="131"/>
      <c r="B17" s="130" t="s">
        <v>163</v>
      </c>
      <c r="D17" s="160" t="s">
        <v>196</v>
      </c>
      <c r="E17" s="206"/>
      <c r="F17" s="160"/>
      <c r="G17" s="207"/>
      <c r="H17" s="208"/>
      <c r="I17" s="207"/>
      <c r="J17" s="160"/>
      <c r="K17" s="133"/>
      <c r="L17" s="131"/>
      <c r="M17" s="181"/>
    </row>
    <row r="18" spans="1:13" s="165" customFormat="1" x14ac:dyDescent="0.2">
      <c r="A18" s="131"/>
      <c r="B18" s="130" t="s">
        <v>131</v>
      </c>
      <c r="C18" s="131"/>
      <c r="D18" s="132" t="s">
        <v>54</v>
      </c>
      <c r="E18" s="175"/>
      <c r="F18" s="146" t="s">
        <v>170</v>
      </c>
      <c r="G18" s="176"/>
      <c r="H18" s="179">
        <v>160</v>
      </c>
      <c r="I18" s="176"/>
      <c r="J18" s="146" t="s">
        <v>17</v>
      </c>
      <c r="K18" s="133"/>
      <c r="L18" s="131"/>
      <c r="M18" s="181"/>
    </row>
    <row r="19" spans="1:13" s="165" customFormat="1" x14ac:dyDescent="0.2">
      <c r="A19" s="131"/>
      <c r="B19" s="130" t="s">
        <v>171</v>
      </c>
      <c r="C19" s="131"/>
      <c r="D19" s="132" t="s">
        <v>53</v>
      </c>
      <c r="E19" s="133"/>
      <c r="F19" s="146" t="s">
        <v>170</v>
      </c>
      <c r="G19" s="131"/>
      <c r="H19" s="179">
        <v>80</v>
      </c>
      <c r="I19" s="131"/>
      <c r="J19" s="146" t="s">
        <v>17</v>
      </c>
      <c r="L19" s="131"/>
      <c r="M19" s="181"/>
    </row>
    <row r="20" spans="1:13" s="165" customFormat="1" x14ac:dyDescent="0.2">
      <c r="A20" s="131"/>
      <c r="B20" s="130">
        <v>705</v>
      </c>
      <c r="C20" s="131"/>
      <c r="D20" s="160" t="s">
        <v>49</v>
      </c>
      <c r="E20" s="175"/>
      <c r="F20" s="161"/>
      <c r="G20" s="176"/>
      <c r="H20" s="177"/>
      <c r="I20" s="176"/>
      <c r="J20" s="161"/>
      <c r="L20" s="131"/>
      <c r="M20" s="181"/>
    </row>
    <row r="21" spans="1:13" s="165" customFormat="1" x14ac:dyDescent="0.2">
      <c r="A21" s="131"/>
      <c r="B21" s="130" t="s">
        <v>126</v>
      </c>
      <c r="C21" s="131"/>
      <c r="D21" s="132" t="s">
        <v>67</v>
      </c>
      <c r="E21" s="133"/>
      <c r="F21" s="146" t="s">
        <v>170</v>
      </c>
      <c r="G21" s="131"/>
      <c r="H21" s="179">
        <v>80</v>
      </c>
      <c r="I21" s="131"/>
      <c r="J21" s="146" t="s">
        <v>17</v>
      </c>
      <c r="K21" s="133"/>
      <c r="L21" s="131"/>
    </row>
    <row r="22" spans="1:13" s="165" customFormat="1" x14ac:dyDescent="0.2">
      <c r="A22" s="131"/>
      <c r="B22" s="144" t="s">
        <v>146</v>
      </c>
      <c r="C22" s="131"/>
      <c r="D22" s="132" t="s">
        <v>147</v>
      </c>
      <c r="E22" s="133"/>
      <c r="F22" s="146" t="s">
        <v>204</v>
      </c>
      <c r="G22" s="131"/>
      <c r="H22" s="179">
        <v>50</v>
      </c>
      <c r="I22" s="131"/>
      <c r="J22" s="146" t="s">
        <v>17</v>
      </c>
      <c r="L22" s="131"/>
    </row>
    <row r="23" spans="1:13" s="165" customFormat="1" x14ac:dyDescent="0.2">
      <c r="A23" s="183"/>
      <c r="B23" s="130" t="s">
        <v>102</v>
      </c>
      <c r="C23" s="131"/>
      <c r="D23" s="132" t="s">
        <v>52</v>
      </c>
      <c r="E23" s="145"/>
      <c r="F23" s="146" t="s">
        <v>170</v>
      </c>
      <c r="G23" s="183"/>
      <c r="H23" s="179">
        <v>140</v>
      </c>
      <c r="I23" s="131"/>
      <c r="J23" s="146" t="s">
        <v>17</v>
      </c>
      <c r="K23" s="159"/>
      <c r="L23" s="184"/>
    </row>
    <row r="24" spans="1:13" s="185" customFormat="1" x14ac:dyDescent="0.2">
      <c r="A24" s="183"/>
      <c r="B24" s="130" t="s">
        <v>123</v>
      </c>
      <c r="C24" s="131"/>
      <c r="D24" s="132" t="s">
        <v>59</v>
      </c>
      <c r="E24" s="145"/>
      <c r="F24" s="146" t="s">
        <v>170</v>
      </c>
      <c r="G24" s="183"/>
      <c r="H24" s="179">
        <v>80</v>
      </c>
      <c r="I24" s="131"/>
      <c r="J24" s="146" t="s">
        <v>17</v>
      </c>
      <c r="K24" s="159"/>
      <c r="L24" s="184"/>
    </row>
    <row r="25" spans="1:13" s="185" customFormat="1" x14ac:dyDescent="0.2">
      <c r="A25" s="131"/>
      <c r="B25" s="130" t="s">
        <v>122</v>
      </c>
      <c r="C25" s="131"/>
      <c r="D25" s="160" t="s">
        <v>58</v>
      </c>
      <c r="E25" s="175"/>
      <c r="F25" s="161"/>
      <c r="G25" s="176"/>
      <c r="H25" s="177"/>
      <c r="I25" s="176"/>
      <c r="J25" s="161"/>
      <c r="K25" s="133"/>
      <c r="L25" s="131"/>
    </row>
    <row r="26" spans="1:13" s="185" customFormat="1" x14ac:dyDescent="0.2">
      <c r="A26" s="131"/>
      <c r="B26" s="130" t="s">
        <v>187</v>
      </c>
      <c r="C26" s="139"/>
      <c r="D26" s="132" t="s">
        <v>183</v>
      </c>
      <c r="E26" s="133"/>
      <c r="F26" s="146" t="s">
        <v>170</v>
      </c>
      <c r="G26" s="131"/>
      <c r="H26" s="179">
        <v>80</v>
      </c>
      <c r="I26" s="131"/>
      <c r="J26" s="146" t="s">
        <v>17</v>
      </c>
      <c r="K26" s="140"/>
      <c r="L26" s="131"/>
    </row>
    <row r="27" spans="1:13" s="165" customFormat="1" x14ac:dyDescent="0.2">
      <c r="A27" s="131"/>
      <c r="B27" s="144" t="s">
        <v>150</v>
      </c>
      <c r="C27" s="131"/>
      <c r="D27" s="132" t="s">
        <v>151</v>
      </c>
      <c r="E27" s="175"/>
      <c r="F27" s="146" t="s">
        <v>170</v>
      </c>
      <c r="G27" s="176"/>
      <c r="H27" s="179">
        <v>80</v>
      </c>
      <c r="I27" s="176"/>
      <c r="J27" s="146" t="s">
        <v>17</v>
      </c>
      <c r="K27" s="133"/>
      <c r="L27" s="176" t="s">
        <v>209</v>
      </c>
    </row>
    <row r="28" spans="1:13" s="165" customFormat="1" x14ac:dyDescent="0.2">
      <c r="A28" s="131"/>
      <c r="B28" s="130" t="s">
        <v>101</v>
      </c>
      <c r="C28" s="131"/>
      <c r="D28" s="160" t="s">
        <v>201</v>
      </c>
      <c r="E28" s="175"/>
      <c r="F28" s="161"/>
      <c r="G28" s="176"/>
      <c r="H28" s="177"/>
      <c r="I28" s="176"/>
      <c r="J28" s="161"/>
      <c r="K28" s="133"/>
      <c r="L28" s="131"/>
    </row>
    <row r="29" spans="1:13" s="165" customFormat="1" x14ac:dyDescent="0.2">
      <c r="A29" s="131"/>
      <c r="B29" s="130" t="s">
        <v>188</v>
      </c>
      <c r="C29" s="131"/>
      <c r="D29" s="132" t="s">
        <v>184</v>
      </c>
      <c r="E29" s="175"/>
      <c r="F29" s="146" t="s">
        <v>170</v>
      </c>
      <c r="G29" s="131"/>
      <c r="H29" s="179">
        <v>80</v>
      </c>
      <c r="I29" s="131"/>
      <c r="J29" s="146" t="s">
        <v>17</v>
      </c>
      <c r="K29" s="133"/>
      <c r="L29" s="131"/>
    </row>
    <row r="30" spans="1:13" s="165" customFormat="1" x14ac:dyDescent="0.2">
      <c r="A30" s="131"/>
      <c r="B30" s="130" t="s">
        <v>181</v>
      </c>
      <c r="C30" s="131"/>
      <c r="D30" s="132" t="s">
        <v>180</v>
      </c>
      <c r="E30" s="133"/>
      <c r="F30" s="146" t="s">
        <v>205</v>
      </c>
      <c r="G30" s="131"/>
      <c r="H30" s="179">
        <v>80</v>
      </c>
      <c r="I30" s="131"/>
      <c r="J30" s="146" t="s">
        <v>17</v>
      </c>
      <c r="K30" s="133"/>
      <c r="L30" s="131"/>
    </row>
    <row r="31" spans="1:13" s="165" customFormat="1" x14ac:dyDescent="0.2">
      <c r="A31" s="131"/>
      <c r="B31" s="130" t="s">
        <v>97</v>
      </c>
      <c r="C31" s="131"/>
      <c r="D31" s="201" t="s">
        <v>176</v>
      </c>
      <c r="E31" s="214"/>
      <c r="F31" s="201" t="s">
        <v>170</v>
      </c>
      <c r="G31" s="204"/>
      <c r="H31" s="205">
        <v>80</v>
      </c>
      <c r="I31" s="204"/>
      <c r="J31" s="201" t="s">
        <v>19</v>
      </c>
      <c r="L31" s="131"/>
    </row>
    <row r="32" spans="1:13" s="165" customFormat="1" x14ac:dyDescent="0.2">
      <c r="A32" s="131"/>
      <c r="B32" s="130" t="s">
        <v>173</v>
      </c>
      <c r="C32" s="131"/>
      <c r="D32" s="201" t="s">
        <v>197</v>
      </c>
      <c r="E32" s="214"/>
      <c r="F32" s="198"/>
      <c r="G32" s="202"/>
      <c r="H32" s="203"/>
      <c r="I32" s="202"/>
      <c r="J32" s="198"/>
      <c r="K32" s="133"/>
      <c r="L32" s="131"/>
    </row>
    <row r="33" spans="1:12" s="165" customFormat="1" x14ac:dyDescent="0.2">
      <c r="A33" s="131"/>
      <c r="B33" s="130" t="s">
        <v>173</v>
      </c>
      <c r="C33" s="131"/>
      <c r="D33" s="201" t="s">
        <v>198</v>
      </c>
      <c r="E33" s="215"/>
      <c r="F33" s="201"/>
      <c r="G33" s="204"/>
      <c r="H33" s="205"/>
      <c r="I33" s="204"/>
      <c r="J33" s="201"/>
      <c r="K33" s="133"/>
      <c r="L33" s="131"/>
    </row>
    <row r="34" spans="1:12" s="165" customFormat="1" x14ac:dyDescent="0.2">
      <c r="A34" s="131"/>
      <c r="B34" s="130" t="s">
        <v>106</v>
      </c>
      <c r="C34" s="131"/>
      <c r="D34" s="200" t="s">
        <v>61</v>
      </c>
      <c r="E34" s="216"/>
      <c r="F34" s="199"/>
      <c r="G34" s="210"/>
      <c r="H34" s="211"/>
      <c r="I34" s="210"/>
      <c r="J34" s="199"/>
      <c r="K34" s="133"/>
      <c r="L34" s="131"/>
    </row>
    <row r="35" spans="1:12" s="165" customFormat="1" x14ac:dyDescent="0.2">
      <c r="A35" s="131"/>
      <c r="B35" s="130">
        <v>33201</v>
      </c>
      <c r="C35" s="139"/>
      <c r="D35" s="200" t="s">
        <v>61</v>
      </c>
      <c r="E35" s="217"/>
      <c r="F35" s="200" t="s">
        <v>170</v>
      </c>
      <c r="G35" s="212"/>
      <c r="H35" s="213">
        <v>40</v>
      </c>
      <c r="I35" s="212"/>
      <c r="J35" s="200" t="s">
        <v>17</v>
      </c>
      <c r="K35" s="140"/>
      <c r="L35" s="186"/>
    </row>
    <row r="36" spans="1:12" s="165" customFormat="1" x14ac:dyDescent="0.2">
      <c r="A36" s="131"/>
      <c r="B36" s="130">
        <v>33201</v>
      </c>
      <c r="C36" s="131"/>
      <c r="D36" s="200" t="s">
        <v>199</v>
      </c>
      <c r="E36" s="216"/>
      <c r="F36" s="199"/>
      <c r="G36" s="210"/>
      <c r="H36" s="211"/>
      <c r="I36" s="210"/>
      <c r="J36" s="199"/>
      <c r="L36" s="131"/>
    </row>
    <row r="37" spans="1:12" s="165" customFormat="1" x14ac:dyDescent="0.2">
      <c r="A37" s="131"/>
      <c r="B37" s="130" t="s">
        <v>105</v>
      </c>
      <c r="C37" s="131"/>
      <c r="D37" s="201" t="s">
        <v>60</v>
      </c>
      <c r="E37" s="214"/>
      <c r="F37" s="201" t="s">
        <v>170</v>
      </c>
      <c r="G37" s="204"/>
      <c r="H37" s="205">
        <v>80</v>
      </c>
      <c r="I37" s="204"/>
      <c r="J37" s="218" t="s">
        <v>17</v>
      </c>
      <c r="L37" s="131"/>
    </row>
    <row r="38" spans="1:12" s="165" customFormat="1" x14ac:dyDescent="0.2">
      <c r="A38" s="131"/>
      <c r="B38" s="130" t="s">
        <v>182</v>
      </c>
      <c r="C38" s="139"/>
      <c r="D38" s="201" t="s">
        <v>179</v>
      </c>
      <c r="E38" s="219"/>
      <c r="F38" s="201"/>
      <c r="G38" s="204"/>
      <c r="H38" s="205"/>
      <c r="I38" s="204"/>
      <c r="J38" s="218"/>
      <c r="K38" s="140"/>
      <c r="L38" s="131"/>
    </row>
    <row r="39" spans="1:12" s="165" customFormat="1" x14ac:dyDescent="0.2">
      <c r="A39" s="131"/>
      <c r="B39" s="130" t="s">
        <v>113</v>
      </c>
      <c r="C39" s="131"/>
      <c r="D39" s="160" t="s">
        <v>66</v>
      </c>
      <c r="E39" s="175"/>
      <c r="F39" s="161"/>
      <c r="G39" s="176"/>
      <c r="H39" s="177"/>
      <c r="I39" s="176"/>
      <c r="J39" s="161"/>
      <c r="K39" s="133"/>
      <c r="L39" s="131"/>
    </row>
    <row r="40" spans="1:12" s="165" customFormat="1" x14ac:dyDescent="0.2">
      <c r="A40" s="131"/>
      <c r="B40" s="130" t="s">
        <v>99</v>
      </c>
      <c r="C40" s="131"/>
      <c r="D40" s="132" t="s">
        <v>39</v>
      </c>
      <c r="E40" s="133"/>
      <c r="F40" s="146" t="s">
        <v>170</v>
      </c>
      <c r="G40" s="131"/>
      <c r="H40" s="179">
        <v>80</v>
      </c>
      <c r="I40" s="131"/>
      <c r="J40" s="146" t="s">
        <v>19</v>
      </c>
      <c r="L40" s="131"/>
    </row>
    <row r="41" spans="1:12" s="165" customFormat="1" x14ac:dyDescent="0.2">
      <c r="A41" s="131"/>
      <c r="B41" s="130" t="s">
        <v>142</v>
      </c>
      <c r="C41" s="131"/>
      <c r="D41" s="160" t="s">
        <v>144</v>
      </c>
      <c r="E41" s="175"/>
      <c r="F41" s="161"/>
      <c r="G41" s="176"/>
      <c r="H41" s="177"/>
      <c r="I41" s="176"/>
      <c r="J41" s="161"/>
      <c r="L41" s="131"/>
    </row>
    <row r="42" spans="1:12" s="165" customFormat="1" x14ac:dyDescent="0.2">
      <c r="A42" s="131"/>
      <c r="B42" s="144" t="s">
        <v>155</v>
      </c>
      <c r="C42" s="131"/>
      <c r="D42" s="132" t="s">
        <v>174</v>
      </c>
      <c r="E42" s="175"/>
      <c r="F42" s="146" t="s">
        <v>170</v>
      </c>
      <c r="G42" s="176"/>
      <c r="H42" s="179">
        <v>80</v>
      </c>
      <c r="I42" s="131"/>
      <c r="J42" s="146" t="s">
        <v>22</v>
      </c>
      <c r="L42" s="131"/>
    </row>
    <row r="43" spans="1:12" s="165" customFormat="1" x14ac:dyDescent="0.2">
      <c r="A43" s="131"/>
      <c r="B43" s="130" t="s">
        <v>107</v>
      </c>
      <c r="C43" s="131"/>
      <c r="D43" s="132" t="s">
        <v>38</v>
      </c>
      <c r="E43" s="175"/>
      <c r="F43" s="146" t="s">
        <v>170</v>
      </c>
      <c r="G43" s="131"/>
      <c r="H43" s="179">
        <v>80</v>
      </c>
      <c r="I43" s="131"/>
      <c r="J43" s="146" t="s">
        <v>22</v>
      </c>
      <c r="K43" s="133"/>
      <c r="L43" s="131"/>
    </row>
    <row r="44" spans="1:12" s="165" customFormat="1" x14ac:dyDescent="0.2">
      <c r="A44" s="131"/>
      <c r="B44" s="130" t="s">
        <v>178</v>
      </c>
      <c r="C44" s="131"/>
      <c r="D44" s="132" t="s">
        <v>177</v>
      </c>
      <c r="E44" s="175"/>
      <c r="F44" s="146" t="s">
        <v>170</v>
      </c>
      <c r="G44" s="131"/>
      <c r="H44" s="179">
        <v>80</v>
      </c>
      <c r="I44" s="131"/>
      <c r="J44" s="146" t="s">
        <v>17</v>
      </c>
      <c r="L44" s="131"/>
    </row>
    <row r="45" spans="1:12" s="165" customFormat="1" x14ac:dyDescent="0.2">
      <c r="A45" s="131"/>
      <c r="B45" s="130">
        <v>32230</v>
      </c>
      <c r="C45" s="131"/>
      <c r="D45" s="160" t="s">
        <v>33</v>
      </c>
      <c r="E45" s="175"/>
      <c r="F45" s="161"/>
      <c r="G45" s="176"/>
      <c r="H45" s="177"/>
      <c r="I45" s="176"/>
      <c r="J45" s="161"/>
      <c r="K45" s="133"/>
      <c r="L45" s="131"/>
    </row>
    <row r="46" spans="1:12" s="165" customFormat="1" x14ac:dyDescent="0.2">
      <c r="A46" s="131"/>
      <c r="B46" s="130" t="s">
        <v>128</v>
      </c>
      <c r="C46" s="131"/>
      <c r="D46" s="132" t="s">
        <v>62</v>
      </c>
      <c r="E46" s="176"/>
      <c r="F46" s="146" t="s">
        <v>169</v>
      </c>
      <c r="G46" s="176"/>
      <c r="H46" s="179">
        <v>160</v>
      </c>
      <c r="I46" s="176"/>
      <c r="J46" s="146" t="s">
        <v>17</v>
      </c>
      <c r="K46" s="159"/>
      <c r="L46" s="186"/>
    </row>
    <row r="47" spans="1:12" s="165" customFormat="1" x14ac:dyDescent="0.2">
      <c r="A47" s="131"/>
      <c r="B47" s="130" t="s">
        <v>167</v>
      </c>
      <c r="C47" s="139"/>
      <c r="D47" s="132" t="s">
        <v>207</v>
      </c>
      <c r="E47" s="188"/>
      <c r="F47" s="146" t="s">
        <v>172</v>
      </c>
      <c r="G47" s="131"/>
      <c r="H47" s="179">
        <v>80</v>
      </c>
      <c r="I47" s="131"/>
      <c r="J47" s="146" t="s">
        <v>17</v>
      </c>
      <c r="K47" s="140"/>
      <c r="L47" s="182" t="s">
        <v>210</v>
      </c>
    </row>
    <row r="48" spans="1:12" s="165" customFormat="1" x14ac:dyDescent="0.2">
      <c r="A48" s="131"/>
      <c r="B48" s="130" t="s">
        <v>159</v>
      </c>
      <c r="C48" s="131"/>
      <c r="D48" s="160" t="s">
        <v>160</v>
      </c>
      <c r="E48" s="175"/>
      <c r="F48" s="161"/>
      <c r="G48" s="176"/>
      <c r="H48" s="177"/>
      <c r="I48" s="176"/>
      <c r="J48" s="161"/>
      <c r="L48" s="131"/>
    </row>
    <row r="49" spans="1:12" s="165" customFormat="1" x14ac:dyDescent="0.2">
      <c r="A49" s="131"/>
      <c r="B49" s="130" t="s">
        <v>103</v>
      </c>
      <c r="C49" s="131"/>
      <c r="D49" s="160" t="s">
        <v>55</v>
      </c>
      <c r="E49" s="175"/>
      <c r="F49" s="161"/>
      <c r="G49" s="176"/>
      <c r="H49" s="177"/>
      <c r="I49" s="176"/>
      <c r="J49" s="161"/>
      <c r="L49" s="131"/>
    </row>
    <row r="50" spans="1:12" s="165" customFormat="1" x14ac:dyDescent="0.2">
      <c r="A50" s="131"/>
      <c r="B50" s="130" t="s">
        <v>104</v>
      </c>
      <c r="C50" s="131"/>
      <c r="D50" s="160" t="s">
        <v>56</v>
      </c>
      <c r="E50" s="175"/>
      <c r="F50" s="161"/>
      <c r="G50" s="176"/>
      <c r="H50" s="177"/>
      <c r="I50" s="176"/>
      <c r="J50" s="161"/>
      <c r="K50" s="133"/>
      <c r="L50" s="131"/>
    </row>
    <row r="51" spans="1:12" s="165" customFormat="1" x14ac:dyDescent="0.2">
      <c r="A51" s="131"/>
      <c r="B51" s="130">
        <v>711</v>
      </c>
      <c r="C51" s="131"/>
      <c r="D51" s="132" t="s">
        <v>37</v>
      </c>
      <c r="E51" s="133"/>
      <c r="F51" s="146" t="s">
        <v>170</v>
      </c>
      <c r="G51" s="131"/>
      <c r="H51" s="179">
        <v>80</v>
      </c>
      <c r="I51" s="131"/>
      <c r="J51" s="146" t="s">
        <v>22</v>
      </c>
      <c r="L51" s="131"/>
    </row>
    <row r="52" spans="1:12" s="165" customFormat="1" x14ac:dyDescent="0.2">
      <c r="A52" s="131"/>
      <c r="B52" s="130">
        <v>708</v>
      </c>
      <c r="C52" s="131"/>
      <c r="D52" s="132" t="s">
        <v>36</v>
      </c>
      <c r="E52" s="175"/>
      <c r="F52" s="146" t="s">
        <v>170</v>
      </c>
      <c r="G52" s="176"/>
      <c r="H52" s="179">
        <v>80</v>
      </c>
      <c r="I52" s="131"/>
      <c r="J52" s="146" t="s">
        <v>22</v>
      </c>
      <c r="L52" s="131"/>
    </row>
    <row r="53" spans="1:12" s="165" customFormat="1" x14ac:dyDescent="0.2">
      <c r="A53" s="131"/>
      <c r="B53" s="130" t="s">
        <v>165</v>
      </c>
      <c r="C53" s="131"/>
      <c r="D53" s="132" t="s">
        <v>192</v>
      </c>
      <c r="E53" s="133"/>
      <c r="F53" s="146" t="s">
        <v>170</v>
      </c>
      <c r="G53" s="131"/>
      <c r="H53" s="179">
        <v>40</v>
      </c>
      <c r="I53" s="131"/>
      <c r="J53" s="146" t="s">
        <v>17</v>
      </c>
      <c r="L53" s="131"/>
    </row>
    <row r="54" spans="1:12" s="165" customFormat="1" x14ac:dyDescent="0.2">
      <c r="A54" s="131"/>
      <c r="B54" s="130" t="s">
        <v>111</v>
      </c>
      <c r="C54" s="131"/>
      <c r="D54" s="132" t="s">
        <v>64</v>
      </c>
      <c r="E54" s="175"/>
      <c r="F54" s="146" t="s">
        <v>208</v>
      </c>
      <c r="G54" s="176"/>
      <c r="H54" s="179">
        <v>160</v>
      </c>
      <c r="I54" s="176"/>
      <c r="J54" s="146" t="s">
        <v>206</v>
      </c>
      <c r="K54" s="133"/>
      <c r="L54" s="131"/>
    </row>
    <row r="55" spans="1:12" s="165" customFormat="1" x14ac:dyDescent="0.2">
      <c r="A55" s="131"/>
      <c r="B55" s="130" t="s">
        <v>98</v>
      </c>
      <c r="C55" s="131"/>
      <c r="D55" s="160" t="s">
        <v>46</v>
      </c>
      <c r="E55" s="175"/>
      <c r="F55" s="161"/>
      <c r="G55" s="176"/>
      <c r="H55" s="177"/>
      <c r="I55" s="176"/>
      <c r="J55" s="161"/>
      <c r="L55" s="131"/>
    </row>
    <row r="56" spans="1:12" s="165" customFormat="1" x14ac:dyDescent="0.2">
      <c r="A56" s="131"/>
      <c r="B56" s="130" t="s">
        <v>112</v>
      </c>
      <c r="C56" s="131"/>
      <c r="D56" s="132" t="s">
        <v>65</v>
      </c>
      <c r="E56" s="133"/>
      <c r="F56" s="146" t="s">
        <v>23</v>
      </c>
      <c r="G56" s="131"/>
      <c r="H56" s="179">
        <v>80</v>
      </c>
      <c r="I56" s="131"/>
      <c r="J56" s="146" t="s">
        <v>17</v>
      </c>
      <c r="K56" s="133"/>
      <c r="L56" s="131"/>
    </row>
    <row r="57" spans="1:12" s="165" customFormat="1" x14ac:dyDescent="0.2">
      <c r="A57" s="131"/>
      <c r="B57" s="130" t="s">
        <v>156</v>
      </c>
      <c r="C57" s="131"/>
      <c r="D57" s="220" t="s">
        <v>166</v>
      </c>
      <c r="E57" s="212"/>
      <c r="F57" s="200" t="s">
        <v>170</v>
      </c>
      <c r="G57" s="212"/>
      <c r="H57" s="213">
        <v>40</v>
      </c>
      <c r="I57" s="212"/>
      <c r="J57" s="200" t="s">
        <v>17</v>
      </c>
      <c r="K57" s="159"/>
      <c r="L57" s="186"/>
    </row>
    <row r="58" spans="1:12" s="165" customFormat="1" x14ac:dyDescent="0.2">
      <c r="A58" s="131"/>
      <c r="B58" s="130" t="s">
        <v>193</v>
      </c>
      <c r="C58" s="139"/>
      <c r="D58" s="220" t="s">
        <v>194</v>
      </c>
      <c r="E58" s="221"/>
      <c r="F58" s="199"/>
      <c r="G58" s="210"/>
      <c r="H58" s="211"/>
      <c r="I58" s="210"/>
      <c r="J58" s="199"/>
      <c r="K58" s="140"/>
      <c r="L58" s="186"/>
    </row>
    <row r="59" spans="1:12" s="165" customFormat="1" x14ac:dyDescent="0.2">
      <c r="A59" s="131"/>
      <c r="B59" s="130">
        <v>710</v>
      </c>
      <c r="C59" s="131"/>
      <c r="D59" s="132" t="s">
        <v>200</v>
      </c>
      <c r="E59" s="133"/>
      <c r="F59" s="146" t="s">
        <v>170</v>
      </c>
      <c r="G59" s="131"/>
      <c r="H59" s="179">
        <v>80</v>
      </c>
      <c r="I59" s="131"/>
      <c r="J59" s="146" t="s">
        <v>22</v>
      </c>
      <c r="L59" s="176" t="s">
        <v>211</v>
      </c>
    </row>
    <row r="60" spans="1:12" s="165" customFormat="1" x14ac:dyDescent="0.2">
      <c r="A60" s="131"/>
      <c r="B60" s="144" t="s">
        <v>148</v>
      </c>
      <c r="C60" s="131"/>
      <c r="D60" s="132" t="s">
        <v>175</v>
      </c>
      <c r="E60" s="133"/>
      <c r="F60" s="146" t="s">
        <v>170</v>
      </c>
      <c r="G60" s="131"/>
      <c r="H60" s="179">
        <v>80</v>
      </c>
      <c r="I60" s="131"/>
      <c r="J60" s="146" t="s">
        <v>17</v>
      </c>
      <c r="L60" s="131"/>
    </row>
    <row r="61" spans="1:12" s="165" customFormat="1" x14ac:dyDescent="0.2">
      <c r="A61" s="131"/>
      <c r="B61" s="130" t="s">
        <v>114</v>
      </c>
      <c r="C61" s="139"/>
      <c r="D61" s="132" t="s">
        <v>185</v>
      </c>
      <c r="E61" s="175"/>
      <c r="F61" s="146" t="s">
        <v>169</v>
      </c>
      <c r="G61" s="131"/>
      <c r="H61" s="179">
        <v>160</v>
      </c>
      <c r="I61" s="131"/>
      <c r="J61" s="187" t="s">
        <v>19</v>
      </c>
      <c r="K61" s="140"/>
      <c r="L61" s="176" t="s">
        <v>212</v>
      </c>
    </row>
    <row r="62" spans="1:12" s="165" customFormat="1" x14ac:dyDescent="0.2">
      <c r="A62" s="131"/>
      <c r="B62" s="130" t="s">
        <v>127</v>
      </c>
      <c r="C62" s="131"/>
      <c r="D62" s="132" t="s">
        <v>68</v>
      </c>
      <c r="E62" s="133"/>
      <c r="F62" s="146" t="s">
        <v>169</v>
      </c>
      <c r="G62" s="131"/>
      <c r="H62" s="179">
        <v>160</v>
      </c>
      <c r="I62" s="131"/>
      <c r="J62" s="146" t="s">
        <v>17</v>
      </c>
      <c r="K62" s="133"/>
      <c r="L62" s="131"/>
    </row>
    <row r="63" spans="1:12" s="165" customFormat="1" x14ac:dyDescent="0.2">
      <c r="A63" s="131"/>
      <c r="B63" s="130" t="s">
        <v>124</v>
      </c>
      <c r="C63" s="131"/>
      <c r="D63" s="132" t="s">
        <v>186</v>
      </c>
      <c r="E63" s="133"/>
      <c r="F63" s="146" t="s">
        <v>169</v>
      </c>
      <c r="G63" s="131"/>
      <c r="H63" s="179">
        <v>160</v>
      </c>
      <c r="I63" s="131"/>
      <c r="J63" s="146" t="s">
        <v>17</v>
      </c>
      <c r="L63" s="131"/>
    </row>
    <row r="64" spans="1:12" s="165" customFormat="1" x14ac:dyDescent="0.2">
      <c r="A64" s="131"/>
      <c r="B64" s="130">
        <v>713</v>
      </c>
      <c r="C64" s="131"/>
      <c r="D64" s="160" t="s">
        <v>32</v>
      </c>
      <c r="E64" s="175"/>
      <c r="F64" s="161"/>
      <c r="G64" s="176"/>
      <c r="H64" s="177"/>
      <c r="I64" s="176"/>
      <c r="J64" s="161"/>
      <c r="L64" s="131"/>
    </row>
    <row r="65" spans="1:14" s="165" customFormat="1" x14ac:dyDescent="0.2">
      <c r="A65" s="131"/>
      <c r="B65" s="130" t="s">
        <v>129</v>
      </c>
      <c r="C65" s="131"/>
      <c r="D65" s="132" t="s">
        <v>63</v>
      </c>
      <c r="E65" s="175"/>
      <c r="F65" s="146" t="s">
        <v>170</v>
      </c>
      <c r="G65" s="176"/>
      <c r="H65" s="179">
        <v>80</v>
      </c>
      <c r="I65" s="131"/>
      <c r="J65" s="146" t="s">
        <v>17</v>
      </c>
      <c r="L65" s="131"/>
    </row>
    <row r="66" spans="1:14" s="165" customFormat="1" x14ac:dyDescent="0.2">
      <c r="A66" s="131"/>
      <c r="B66" s="130" t="s">
        <v>95</v>
      </c>
      <c r="C66" s="131"/>
      <c r="D66" s="132" t="s">
        <v>140</v>
      </c>
      <c r="E66" s="133"/>
      <c r="F66" s="146" t="s">
        <v>170</v>
      </c>
      <c r="G66" s="131"/>
      <c r="H66" s="179">
        <v>80</v>
      </c>
      <c r="I66" s="131"/>
      <c r="J66" s="146" t="s">
        <v>17</v>
      </c>
      <c r="K66" s="133"/>
      <c r="L66" s="131"/>
    </row>
    <row r="67" spans="1:14" s="165" customFormat="1" x14ac:dyDescent="0.2">
      <c r="A67" s="131"/>
      <c r="B67" s="130">
        <v>706</v>
      </c>
      <c r="C67" s="131"/>
      <c r="D67" s="132" t="s">
        <v>48</v>
      </c>
      <c r="E67" s="133"/>
      <c r="F67" s="146" t="s">
        <v>170</v>
      </c>
      <c r="G67" s="131"/>
      <c r="H67" s="179">
        <v>80</v>
      </c>
      <c r="I67" s="131"/>
      <c r="J67" s="146" t="s">
        <v>17</v>
      </c>
      <c r="L67" s="131"/>
    </row>
    <row r="68" spans="1:14" s="165" customFormat="1" x14ac:dyDescent="0.2">
      <c r="A68" s="131"/>
      <c r="B68" s="130" t="s">
        <v>130</v>
      </c>
      <c r="C68" s="131"/>
      <c r="D68" s="132" t="s">
        <v>69</v>
      </c>
      <c r="E68" s="175"/>
      <c r="F68" s="146" t="s">
        <v>169</v>
      </c>
      <c r="G68" s="176"/>
      <c r="H68" s="179">
        <v>100</v>
      </c>
      <c r="I68" s="131"/>
      <c r="J68" s="146" t="s">
        <v>17</v>
      </c>
      <c r="K68" s="133"/>
      <c r="L68" s="131"/>
    </row>
    <row r="69" spans="1:14" ht="4.95" customHeight="1" x14ac:dyDescent="0.25">
      <c r="A69" s="150"/>
      <c r="B69" s="149"/>
      <c r="C69" s="150"/>
      <c r="D69" s="150"/>
      <c r="E69" s="151"/>
      <c r="F69" s="150"/>
      <c r="G69" s="150"/>
      <c r="H69" s="189"/>
      <c r="I69" s="150"/>
      <c r="J69" s="150"/>
      <c r="K69" s="151"/>
      <c r="L69" s="150"/>
    </row>
    <row r="70" spans="1:14" x14ac:dyDescent="0.25">
      <c r="A70" s="154"/>
      <c r="B70" s="153" t="s">
        <v>77</v>
      </c>
      <c r="C70" s="154"/>
      <c r="D70" s="154"/>
      <c r="E70" s="151"/>
      <c r="F70" s="154"/>
      <c r="G70" s="154"/>
      <c r="H70" s="190"/>
      <c r="I70" s="154"/>
      <c r="J70" s="154"/>
      <c r="K70" s="151"/>
      <c r="L70" s="154"/>
    </row>
    <row r="71" spans="1:14" x14ac:dyDescent="0.25">
      <c r="A71" s="150"/>
      <c r="B71" s="149"/>
      <c r="C71" s="150"/>
      <c r="D71" s="150"/>
      <c r="E71" s="151"/>
      <c r="F71" s="150"/>
      <c r="G71" s="150"/>
      <c r="H71" s="150"/>
      <c r="I71" s="150"/>
      <c r="J71" s="150"/>
      <c r="K71" s="151"/>
      <c r="L71" s="150"/>
    </row>
    <row r="72" spans="1:14" x14ac:dyDescent="0.25">
      <c r="A72" s="191"/>
      <c r="B72" s="252" t="s">
        <v>162</v>
      </c>
      <c r="C72" s="252"/>
      <c r="D72" s="252"/>
      <c r="E72" s="252"/>
      <c r="F72" s="252"/>
      <c r="G72" s="252"/>
      <c r="H72" s="252"/>
      <c r="I72" s="252"/>
      <c r="J72" s="252"/>
      <c r="K72" s="252"/>
      <c r="L72" s="191"/>
    </row>
    <row r="73" spans="1:14" ht="12.7" customHeight="1" x14ac:dyDescent="0.25">
      <c r="A73" s="191"/>
      <c r="B73" s="252" t="s">
        <v>202</v>
      </c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</row>
    <row r="74" spans="1:14" x14ac:dyDescent="0.25">
      <c r="A74" s="192"/>
      <c r="B74" s="193"/>
      <c r="C74" s="192"/>
      <c r="D74" s="166"/>
      <c r="E74" s="151"/>
      <c r="F74" s="192"/>
      <c r="G74" s="192"/>
      <c r="H74" s="192"/>
      <c r="I74" s="192"/>
      <c r="J74" s="192"/>
      <c r="K74" s="151"/>
      <c r="L74" s="192"/>
    </row>
    <row r="75" spans="1:14" x14ac:dyDescent="0.25">
      <c r="A75" s="167"/>
      <c r="B75" s="194"/>
      <c r="C75" s="167"/>
      <c r="D75" s="166"/>
      <c r="E75" s="151"/>
      <c r="F75" s="81"/>
      <c r="G75" s="167"/>
      <c r="H75" s="81"/>
      <c r="I75" s="167"/>
      <c r="J75" s="81"/>
      <c r="K75" s="151"/>
      <c r="L75" s="167"/>
    </row>
    <row r="76" spans="1:14" x14ac:dyDescent="0.25">
      <c r="A76" s="167"/>
      <c r="B76" s="194"/>
      <c r="C76" s="167"/>
      <c r="D76" s="166"/>
      <c r="E76" s="151"/>
      <c r="F76" s="81"/>
      <c r="G76" s="167"/>
      <c r="H76" s="81"/>
      <c r="I76" s="167"/>
      <c r="J76" s="81"/>
      <c r="K76" s="151"/>
      <c r="L76" s="167"/>
    </row>
    <row r="77" spans="1:14" ht="15.7" customHeight="1" x14ac:dyDescent="0.25">
      <c r="A77" s="195"/>
      <c r="B77" s="250" t="s">
        <v>168</v>
      </c>
      <c r="C77" s="250"/>
      <c r="D77" s="250"/>
      <c r="E77" s="250"/>
      <c r="F77" s="250"/>
      <c r="G77" s="250"/>
      <c r="H77" s="250"/>
      <c r="I77" s="250"/>
      <c r="J77" s="250"/>
      <c r="K77" s="250"/>
      <c r="L77" s="45"/>
    </row>
    <row r="78" spans="1:14" ht="15.7" customHeight="1" x14ac:dyDescent="0.25">
      <c r="A78" s="195"/>
      <c r="B78" s="250" t="s">
        <v>81</v>
      </c>
      <c r="C78" s="250"/>
      <c r="D78" s="250"/>
      <c r="E78" s="250"/>
      <c r="F78" s="250"/>
      <c r="G78" s="250"/>
      <c r="H78" s="250"/>
      <c r="I78" s="250"/>
      <c r="J78" s="250"/>
      <c r="K78" s="250"/>
      <c r="L78" s="45"/>
    </row>
    <row r="79" spans="1:14" x14ac:dyDescent="0.25">
      <c r="A79" s="196"/>
      <c r="B79" s="196"/>
      <c r="C79" s="196"/>
      <c r="D79" s="196"/>
      <c r="E79" s="196"/>
      <c r="F79" s="196"/>
      <c r="G79" s="196"/>
      <c r="H79" s="196"/>
      <c r="I79" s="196"/>
      <c r="J79" s="196"/>
      <c r="K79" s="196"/>
      <c r="L79" s="196"/>
    </row>
    <row r="80" spans="1:14" x14ac:dyDescent="0.25">
      <c r="A80" s="196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</row>
    <row r="81" spans="1:12" x14ac:dyDescent="0.25">
      <c r="A81" s="196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</row>
    <row r="82" spans="1:12" x14ac:dyDescent="0.25">
      <c r="A82" s="196"/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</row>
  </sheetData>
  <mergeCells count="6">
    <mergeCell ref="B78:K78"/>
    <mergeCell ref="B2:K2"/>
    <mergeCell ref="B4:K4"/>
    <mergeCell ref="B72:K72"/>
    <mergeCell ref="B77:K77"/>
    <mergeCell ref="B73:N73"/>
  </mergeCells>
  <printOptions horizontalCentered="1"/>
  <pageMargins left="0.19685039370078741" right="0.19685039370078741" top="1.3779527559055118" bottom="0.39370078740157483" header="0.39370078740157483" footer="0"/>
  <pageSetup paperSize="9" scale="78" orientation="portrait" horizontalDpi="1200" verticalDpi="1200" r:id="rId1"/>
  <headerFooter alignWithMargins="0">
    <oddHeader>&amp;R&amp;"Arial,Negrito"&amp;18Anexo 2B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86"/>
  <sheetViews>
    <sheetView zoomScaleNormal="100" zoomScaleSheetLayoutView="100" workbookViewId="0">
      <selection activeCell="B6" sqref="B6"/>
    </sheetView>
  </sheetViews>
  <sheetFormatPr defaultRowHeight="12.7" x14ac:dyDescent="0.2"/>
  <cols>
    <col min="1" max="1" width="0.75" customWidth="1"/>
    <col min="2" max="2" width="11.125" customWidth="1"/>
    <col min="3" max="3" width="0.375" customWidth="1"/>
    <col min="4" max="4" width="53.25" customWidth="1"/>
    <col min="5" max="5" width="1.125" customWidth="1"/>
    <col min="6" max="6" width="12.375" customWidth="1"/>
    <col min="7" max="7" width="0.375" customWidth="1"/>
    <col min="8" max="8" width="12.375" customWidth="1"/>
    <col min="9" max="9" width="0.375" customWidth="1"/>
    <col min="10" max="10" width="12.375" customWidth="1"/>
    <col min="11" max="11" width="1.125" customWidth="1"/>
    <col min="12" max="12" width="13.125" customWidth="1"/>
    <col min="13" max="13" width="0.375" customWidth="1"/>
    <col min="14" max="14" width="13.125" customWidth="1"/>
    <col min="15" max="15" width="4.25" customWidth="1"/>
  </cols>
  <sheetData>
    <row r="1" spans="1:15" s="57" customFormat="1" x14ac:dyDescent="0.2">
      <c r="A1" s="77"/>
      <c r="B1" s="78"/>
      <c r="C1" s="77"/>
      <c r="D1" s="79"/>
      <c r="E1" s="77"/>
      <c r="F1" s="80"/>
      <c r="G1" s="77"/>
      <c r="H1" s="80"/>
      <c r="I1" s="77"/>
      <c r="J1" s="80"/>
      <c r="K1" s="77"/>
      <c r="L1" s="80"/>
      <c r="M1" s="77"/>
      <c r="O1" s="75"/>
    </row>
    <row r="2" spans="1:15" ht="15.7" customHeight="1" x14ac:dyDescent="0.2">
      <c r="A2" s="81"/>
      <c r="B2" s="250" t="s">
        <v>14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81"/>
    </row>
    <row r="3" spans="1:15" s="57" customFormat="1" ht="3.7" customHeight="1" x14ac:dyDescent="0.2">
      <c r="A3" s="38"/>
      <c r="B3" s="42"/>
      <c r="C3" s="38"/>
      <c r="D3" s="40"/>
      <c r="E3" s="38"/>
      <c r="F3" s="43"/>
      <c r="G3" s="38"/>
      <c r="H3" s="43"/>
      <c r="I3" s="38"/>
      <c r="J3" s="43"/>
      <c r="K3" s="38"/>
      <c r="L3" s="44"/>
      <c r="M3" s="38"/>
      <c r="O3" s="75"/>
    </row>
    <row r="4" spans="1:15" ht="14.3" customHeight="1" x14ac:dyDescent="0.2">
      <c r="A4" s="82"/>
      <c r="B4" s="256" t="s">
        <v>145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82"/>
    </row>
    <row r="5" spans="1:15" ht="6.7" customHeight="1" x14ac:dyDescent="0.2">
      <c r="A5" s="38"/>
      <c r="B5" s="42"/>
      <c r="C5" s="3"/>
      <c r="D5" s="40"/>
      <c r="E5" s="38"/>
      <c r="F5" s="43"/>
      <c r="G5" s="3"/>
      <c r="H5" s="43"/>
      <c r="I5" s="3"/>
      <c r="J5" s="43"/>
      <c r="K5" s="38"/>
      <c r="L5" s="43"/>
      <c r="M5" s="3"/>
      <c r="N5" s="43"/>
      <c r="O5" s="38"/>
    </row>
    <row r="6" spans="1:15" s="57" customFormat="1" ht="41.3" customHeight="1" x14ac:dyDescent="0.2">
      <c r="A6" s="8"/>
      <c r="B6" s="52" t="s">
        <v>0</v>
      </c>
      <c r="C6" s="8"/>
      <c r="D6" s="10" t="s">
        <v>1</v>
      </c>
      <c r="E6" s="55"/>
      <c r="F6" s="9" t="s">
        <v>118</v>
      </c>
      <c r="G6" s="8"/>
      <c r="H6" s="9" t="s">
        <v>119</v>
      </c>
      <c r="I6" s="8"/>
      <c r="J6" s="9" t="s">
        <v>82</v>
      </c>
      <c r="K6" s="55"/>
      <c r="L6" s="49" t="s">
        <v>83</v>
      </c>
      <c r="M6" s="8"/>
      <c r="N6" s="50" t="s">
        <v>84</v>
      </c>
      <c r="O6" s="8"/>
    </row>
    <row r="7" spans="1:15" s="57" customFormat="1" ht="5.3" customHeight="1" x14ac:dyDescent="0.2">
      <c r="A7" s="58"/>
      <c r="B7" s="59"/>
      <c r="C7" s="58"/>
      <c r="D7" s="60"/>
      <c r="E7" s="61"/>
      <c r="F7" s="62"/>
      <c r="G7" s="58"/>
      <c r="H7" s="62"/>
      <c r="I7" s="58"/>
      <c r="J7" s="62"/>
      <c r="K7" s="61"/>
      <c r="L7" s="62"/>
      <c r="M7" s="58"/>
      <c r="N7" s="63"/>
      <c r="O7" s="58"/>
    </row>
    <row r="8" spans="1:15" s="57" customFormat="1" ht="15" customHeight="1" x14ac:dyDescent="0.2">
      <c r="A8" s="64"/>
      <c r="B8" s="259" t="s">
        <v>139</v>
      </c>
      <c r="C8" s="260"/>
      <c r="D8" s="261"/>
      <c r="E8" s="65"/>
      <c r="F8" s="66"/>
      <c r="G8" s="64"/>
      <c r="H8" s="66"/>
      <c r="I8" s="64"/>
      <c r="J8" s="66"/>
      <c r="K8" s="65"/>
      <c r="L8" s="66"/>
      <c r="M8" s="64"/>
      <c r="N8" s="66"/>
      <c r="O8" s="64"/>
    </row>
    <row r="9" spans="1:15" s="57" customFormat="1" x14ac:dyDescent="0.2">
      <c r="A9" s="58"/>
      <c r="B9" s="67" t="s">
        <v>94</v>
      </c>
      <c r="C9" s="58"/>
      <c r="D9" s="68" t="s">
        <v>41</v>
      </c>
      <c r="E9" s="61"/>
      <c r="F9" s="69">
        <v>770</v>
      </c>
      <c r="G9" s="58"/>
      <c r="H9" s="69">
        <f t="shared" ref="H9:H14" si="0">F9*10%</f>
        <v>77</v>
      </c>
      <c r="I9" s="58"/>
      <c r="J9" s="69">
        <f t="shared" ref="J9:J14" si="1">F9-H9</f>
        <v>693</v>
      </c>
      <c r="K9" s="61"/>
      <c r="L9" s="69">
        <f t="shared" ref="L9:L14" si="2">F9*6</f>
        <v>4620</v>
      </c>
      <c r="M9" s="58"/>
      <c r="N9" s="69">
        <f t="shared" ref="N9:N14" si="3">J9*6</f>
        <v>4158</v>
      </c>
      <c r="O9" s="58"/>
    </row>
    <row r="10" spans="1:15" s="57" customFormat="1" x14ac:dyDescent="0.2">
      <c r="A10" s="58"/>
      <c r="B10" s="70" t="s">
        <v>117</v>
      </c>
      <c r="C10" s="58"/>
      <c r="D10" s="71" t="s">
        <v>42</v>
      </c>
      <c r="E10" s="61"/>
      <c r="F10" s="69">
        <v>770</v>
      </c>
      <c r="G10" s="58"/>
      <c r="H10" s="69">
        <f t="shared" si="0"/>
        <v>77</v>
      </c>
      <c r="I10" s="58"/>
      <c r="J10" s="69">
        <f t="shared" si="1"/>
        <v>693</v>
      </c>
      <c r="K10" s="61"/>
      <c r="L10" s="72">
        <f t="shared" si="2"/>
        <v>4620</v>
      </c>
      <c r="M10" s="58"/>
      <c r="N10" s="72">
        <f t="shared" si="3"/>
        <v>4158</v>
      </c>
      <c r="O10" s="58"/>
    </row>
    <row r="11" spans="1:15" s="57" customFormat="1" x14ac:dyDescent="0.2">
      <c r="A11" s="58"/>
      <c r="B11" s="70" t="s">
        <v>93</v>
      </c>
      <c r="C11" s="58"/>
      <c r="D11" s="71" t="s">
        <v>40</v>
      </c>
      <c r="E11" s="61"/>
      <c r="F11" s="69">
        <v>770</v>
      </c>
      <c r="G11" s="58"/>
      <c r="H11" s="69">
        <f t="shared" si="0"/>
        <v>77</v>
      </c>
      <c r="I11" s="58"/>
      <c r="J11" s="69">
        <f t="shared" si="1"/>
        <v>693</v>
      </c>
      <c r="K11" s="61"/>
      <c r="L11" s="72">
        <f t="shared" si="2"/>
        <v>4620</v>
      </c>
      <c r="M11" s="58"/>
      <c r="N11" s="72">
        <f t="shared" si="3"/>
        <v>4158</v>
      </c>
      <c r="O11" s="58"/>
    </row>
    <row r="12" spans="1:15" s="57" customFormat="1" x14ac:dyDescent="0.2">
      <c r="A12" s="58"/>
      <c r="B12" s="70" t="s">
        <v>131</v>
      </c>
      <c r="C12" s="58"/>
      <c r="D12" s="71" t="s">
        <v>54</v>
      </c>
      <c r="E12" s="75"/>
      <c r="F12" s="69">
        <v>688.88888888888891</v>
      </c>
      <c r="G12" s="58"/>
      <c r="H12" s="69">
        <f t="shared" si="0"/>
        <v>68.8888888888889</v>
      </c>
      <c r="I12" s="58"/>
      <c r="J12" s="69">
        <f t="shared" si="1"/>
        <v>620</v>
      </c>
      <c r="K12" s="75"/>
      <c r="L12" s="72">
        <f t="shared" si="2"/>
        <v>4133.3333333333339</v>
      </c>
      <c r="M12" s="58"/>
      <c r="N12" s="72">
        <f t="shared" si="3"/>
        <v>3720</v>
      </c>
      <c r="O12" s="58"/>
    </row>
    <row r="13" spans="1:15" s="57" customFormat="1" x14ac:dyDescent="0.2">
      <c r="A13" s="58"/>
      <c r="B13" s="70" t="s">
        <v>110</v>
      </c>
      <c r="C13" s="58"/>
      <c r="D13" s="71" t="s">
        <v>53</v>
      </c>
      <c r="E13" s="75"/>
      <c r="F13" s="69">
        <v>688.88888888888891</v>
      </c>
      <c r="G13" s="58"/>
      <c r="H13" s="69">
        <f t="shared" si="0"/>
        <v>68.8888888888889</v>
      </c>
      <c r="I13" s="58"/>
      <c r="J13" s="69">
        <f t="shared" si="1"/>
        <v>620</v>
      </c>
      <c r="K13" s="75"/>
      <c r="L13" s="72">
        <f t="shared" si="2"/>
        <v>4133.3333333333339</v>
      </c>
      <c r="M13" s="58"/>
      <c r="N13" s="72">
        <f t="shared" si="3"/>
        <v>3720</v>
      </c>
      <c r="O13" s="58"/>
    </row>
    <row r="14" spans="1:15" s="57" customFormat="1" x14ac:dyDescent="0.2">
      <c r="A14" s="58"/>
      <c r="B14" s="70" t="s">
        <v>95</v>
      </c>
      <c r="C14" s="58"/>
      <c r="D14" s="71" t="s">
        <v>140</v>
      </c>
      <c r="E14" s="61"/>
      <c r="F14" s="69">
        <v>688.88888888888891</v>
      </c>
      <c r="G14" s="58"/>
      <c r="H14" s="69">
        <f t="shared" si="0"/>
        <v>68.8888888888889</v>
      </c>
      <c r="I14" s="58"/>
      <c r="J14" s="69">
        <f t="shared" si="1"/>
        <v>620</v>
      </c>
      <c r="K14" s="61"/>
      <c r="L14" s="72">
        <f t="shared" si="2"/>
        <v>4133.3333333333339</v>
      </c>
      <c r="M14" s="58"/>
      <c r="N14" s="72">
        <f t="shared" si="3"/>
        <v>3720</v>
      </c>
      <c r="O14" s="58"/>
    </row>
    <row r="15" spans="1:15" s="57" customFormat="1" ht="5.3" customHeight="1" x14ac:dyDescent="0.2">
      <c r="A15" s="58"/>
      <c r="B15" s="59"/>
      <c r="C15" s="58"/>
      <c r="D15" s="60"/>
      <c r="E15" s="61"/>
      <c r="F15" s="62"/>
      <c r="G15" s="58"/>
      <c r="H15" s="62"/>
      <c r="I15" s="58"/>
      <c r="J15" s="62"/>
      <c r="K15" s="61"/>
      <c r="L15" s="62"/>
      <c r="M15" s="58"/>
      <c r="N15" s="63"/>
      <c r="O15" s="58"/>
    </row>
    <row r="16" spans="1:15" s="57" customFormat="1" ht="15" customHeight="1" x14ac:dyDescent="0.2">
      <c r="A16" s="64"/>
      <c r="B16" s="259" t="s">
        <v>141</v>
      </c>
      <c r="C16" s="260"/>
      <c r="D16" s="261"/>
      <c r="E16" s="65"/>
      <c r="F16" s="66"/>
      <c r="G16" s="64"/>
      <c r="H16" s="66"/>
      <c r="I16" s="64"/>
      <c r="J16" s="66"/>
      <c r="K16" s="65"/>
      <c r="L16" s="66"/>
      <c r="M16" s="64"/>
      <c r="N16" s="66"/>
      <c r="O16" s="64"/>
    </row>
    <row r="17" spans="1:15" s="57" customFormat="1" x14ac:dyDescent="0.2">
      <c r="A17" s="58"/>
      <c r="B17" s="70">
        <v>705</v>
      </c>
      <c r="C17" s="58"/>
      <c r="D17" s="71" t="s">
        <v>49</v>
      </c>
      <c r="E17" s="58"/>
      <c r="F17" s="72">
        <v>1450</v>
      </c>
      <c r="G17" s="58"/>
      <c r="H17" s="69">
        <f t="shared" ref="H17:H23" si="4">F17*10%</f>
        <v>145</v>
      </c>
      <c r="I17" s="58"/>
      <c r="J17" s="69">
        <f t="shared" ref="J17:J23" si="5">F17-H17</f>
        <v>1305</v>
      </c>
      <c r="K17" s="58"/>
      <c r="L17" s="72">
        <f t="shared" ref="L17:L23" si="6">F17*6</f>
        <v>8700</v>
      </c>
      <c r="M17" s="58"/>
      <c r="N17" s="72">
        <f t="shared" ref="N17:N23" si="7">J17*6</f>
        <v>7830</v>
      </c>
      <c r="O17" s="58"/>
    </row>
    <row r="18" spans="1:15" s="57" customFormat="1" x14ac:dyDescent="0.2">
      <c r="A18" s="58"/>
      <c r="B18" s="70" t="s">
        <v>126</v>
      </c>
      <c r="C18" s="58"/>
      <c r="D18" s="71" t="s">
        <v>67</v>
      </c>
      <c r="E18" s="75"/>
      <c r="F18" s="72">
        <v>947.77777777777771</v>
      </c>
      <c r="G18" s="58"/>
      <c r="H18" s="69">
        <f t="shared" si="4"/>
        <v>94.777777777777771</v>
      </c>
      <c r="I18" s="58"/>
      <c r="J18" s="69">
        <f t="shared" si="5"/>
        <v>853</v>
      </c>
      <c r="L18" s="72">
        <f t="shared" si="6"/>
        <v>5686.6666666666661</v>
      </c>
      <c r="M18" s="58"/>
      <c r="N18" s="72">
        <f t="shared" si="7"/>
        <v>5118</v>
      </c>
      <c r="O18" s="58"/>
    </row>
    <row r="19" spans="1:15" s="57" customFormat="1" x14ac:dyDescent="0.2">
      <c r="A19" s="58"/>
      <c r="B19" s="70" t="s">
        <v>128</v>
      </c>
      <c r="C19" s="58"/>
      <c r="D19" s="71" t="s">
        <v>62</v>
      </c>
      <c r="E19" s="75"/>
      <c r="F19" s="72">
        <v>1031.1111111111111</v>
      </c>
      <c r="G19" s="58"/>
      <c r="H19" s="69">
        <f t="shared" si="4"/>
        <v>103.11111111111111</v>
      </c>
      <c r="I19" s="58"/>
      <c r="J19" s="69">
        <f t="shared" si="5"/>
        <v>928</v>
      </c>
      <c r="L19" s="72">
        <f t="shared" si="6"/>
        <v>6186.6666666666661</v>
      </c>
      <c r="M19" s="58"/>
      <c r="N19" s="72">
        <f t="shared" si="7"/>
        <v>5568</v>
      </c>
      <c r="O19" s="58"/>
    </row>
    <row r="20" spans="1:15" s="57" customFormat="1" x14ac:dyDescent="0.2">
      <c r="A20" s="58"/>
      <c r="B20" s="70" t="s">
        <v>125</v>
      </c>
      <c r="C20" s="58"/>
      <c r="D20" s="71" t="s">
        <v>50</v>
      </c>
      <c r="E20" s="58"/>
      <c r="F20" s="72">
        <v>1155.5555555555554</v>
      </c>
      <c r="G20" s="58"/>
      <c r="H20" s="69">
        <f t="shared" si="4"/>
        <v>115.55555555555554</v>
      </c>
      <c r="I20" s="58"/>
      <c r="J20" s="69">
        <f t="shared" si="5"/>
        <v>1040</v>
      </c>
      <c r="K20" s="58"/>
      <c r="L20" s="72">
        <f t="shared" si="6"/>
        <v>6933.3333333333321</v>
      </c>
      <c r="M20" s="58"/>
      <c r="N20" s="72">
        <f t="shared" si="7"/>
        <v>6240</v>
      </c>
      <c r="O20" s="58"/>
    </row>
    <row r="21" spans="1:15" s="57" customFormat="1" x14ac:dyDescent="0.2">
      <c r="A21" s="58"/>
      <c r="B21" s="70" t="s">
        <v>127</v>
      </c>
      <c r="C21" s="58"/>
      <c r="D21" s="71" t="s">
        <v>68</v>
      </c>
      <c r="E21" s="75"/>
      <c r="F21" s="72">
        <v>1047.7777777777778</v>
      </c>
      <c r="G21" s="58"/>
      <c r="H21" s="69">
        <f t="shared" si="4"/>
        <v>104.77777777777779</v>
      </c>
      <c r="I21" s="58"/>
      <c r="J21" s="69">
        <f t="shared" si="5"/>
        <v>943</v>
      </c>
      <c r="L21" s="72">
        <f t="shared" si="6"/>
        <v>6286.666666666667</v>
      </c>
      <c r="M21" s="58"/>
      <c r="N21" s="72">
        <f t="shared" si="7"/>
        <v>5658</v>
      </c>
      <c r="O21" s="58"/>
    </row>
    <row r="22" spans="1:15" s="57" customFormat="1" x14ac:dyDescent="0.2">
      <c r="A22" s="58"/>
      <c r="B22" s="70" t="s">
        <v>124</v>
      </c>
      <c r="C22" s="58"/>
      <c r="D22" s="71" t="s">
        <v>51</v>
      </c>
      <c r="E22" s="75"/>
      <c r="F22" s="72">
        <v>1031.1111111111111</v>
      </c>
      <c r="G22" s="58"/>
      <c r="H22" s="69">
        <f t="shared" si="4"/>
        <v>103.11111111111111</v>
      </c>
      <c r="I22" s="58"/>
      <c r="J22" s="69">
        <f t="shared" si="5"/>
        <v>928</v>
      </c>
      <c r="K22" s="75"/>
      <c r="L22" s="72">
        <f t="shared" si="6"/>
        <v>6186.6666666666661</v>
      </c>
      <c r="M22" s="58"/>
      <c r="N22" s="72">
        <f t="shared" si="7"/>
        <v>5568</v>
      </c>
      <c r="O22" s="58"/>
    </row>
    <row r="23" spans="1:15" s="57" customFormat="1" x14ac:dyDescent="0.2">
      <c r="A23" s="58"/>
      <c r="B23" s="70" t="s">
        <v>129</v>
      </c>
      <c r="C23" s="58"/>
      <c r="D23" s="71" t="s">
        <v>63</v>
      </c>
      <c r="E23" s="75"/>
      <c r="F23" s="72">
        <v>950</v>
      </c>
      <c r="G23" s="58"/>
      <c r="H23" s="69">
        <f t="shared" si="4"/>
        <v>95</v>
      </c>
      <c r="I23" s="58"/>
      <c r="J23" s="69">
        <f t="shared" si="5"/>
        <v>855</v>
      </c>
      <c r="L23" s="72">
        <f t="shared" si="6"/>
        <v>5700</v>
      </c>
      <c r="M23" s="58"/>
      <c r="N23" s="72">
        <f t="shared" si="7"/>
        <v>5130</v>
      </c>
      <c r="O23" s="58"/>
    </row>
    <row r="24" spans="1:15" s="57" customFormat="1" x14ac:dyDescent="0.2">
      <c r="A24" s="58"/>
      <c r="B24" s="93" t="s">
        <v>146</v>
      </c>
      <c r="C24" s="58"/>
      <c r="D24" s="71" t="s">
        <v>147</v>
      </c>
      <c r="E24" s="75"/>
      <c r="F24" s="72">
        <v>1004.4444444444445</v>
      </c>
      <c r="G24" s="58"/>
      <c r="H24" s="69">
        <f>F24*10%</f>
        <v>100.44444444444446</v>
      </c>
      <c r="I24" s="58"/>
      <c r="J24" s="69">
        <f>F24-H24</f>
        <v>904</v>
      </c>
      <c r="L24" s="72">
        <f>F24*6</f>
        <v>6026.666666666667</v>
      </c>
      <c r="M24" s="58"/>
      <c r="N24" s="72">
        <f>J24*6</f>
        <v>5424</v>
      </c>
      <c r="O24" s="58"/>
    </row>
    <row r="25" spans="1:15" s="57" customFormat="1" x14ac:dyDescent="0.2">
      <c r="A25" s="58"/>
      <c r="B25" s="93" t="s">
        <v>148</v>
      </c>
      <c r="C25" s="58"/>
      <c r="D25" s="71" t="s">
        <v>149</v>
      </c>
      <c r="E25" s="75"/>
      <c r="F25" s="72">
        <v>706.66666666666663</v>
      </c>
      <c r="G25" s="58"/>
      <c r="H25" s="69">
        <f>F25*10%</f>
        <v>70.666666666666671</v>
      </c>
      <c r="I25" s="58"/>
      <c r="J25" s="69">
        <f>F25-H25</f>
        <v>636</v>
      </c>
      <c r="L25" s="72">
        <f>F25*6</f>
        <v>4240</v>
      </c>
      <c r="M25" s="58"/>
      <c r="N25" s="72">
        <f>J25*6</f>
        <v>3816</v>
      </c>
      <c r="O25" s="58"/>
    </row>
    <row r="26" spans="1:15" s="57" customFormat="1" x14ac:dyDescent="0.2">
      <c r="A26" s="58"/>
      <c r="B26" s="70" t="s">
        <v>116</v>
      </c>
      <c r="C26" s="58"/>
      <c r="D26" s="71" t="s">
        <v>72</v>
      </c>
      <c r="E26" s="75"/>
      <c r="F26" s="72">
        <v>748.88888888888891</v>
      </c>
      <c r="G26" s="58"/>
      <c r="H26" s="69">
        <f>F26*10%</f>
        <v>74.8888888888889</v>
      </c>
      <c r="I26" s="58"/>
      <c r="J26" s="69">
        <f>F26-H26</f>
        <v>674</v>
      </c>
      <c r="L26" s="72">
        <f>F26*6</f>
        <v>4493.3333333333339</v>
      </c>
      <c r="M26" s="58"/>
      <c r="N26" s="72">
        <f>J26*6</f>
        <v>4044</v>
      </c>
      <c r="O26" s="58"/>
    </row>
    <row r="27" spans="1:15" s="57" customFormat="1" ht="5.3" customHeight="1" x14ac:dyDescent="0.2">
      <c r="A27" s="58"/>
      <c r="B27" s="59"/>
      <c r="C27" s="58"/>
      <c r="D27" s="60"/>
      <c r="E27" s="61"/>
      <c r="F27" s="62"/>
      <c r="G27" s="58"/>
      <c r="H27" s="62"/>
      <c r="I27" s="58"/>
      <c r="J27" s="62"/>
      <c r="K27" s="61"/>
      <c r="L27" s="62"/>
      <c r="M27" s="58"/>
      <c r="N27" s="63"/>
      <c r="O27" s="58"/>
    </row>
    <row r="28" spans="1:15" s="57" customFormat="1" ht="15" customHeight="1" x14ac:dyDescent="0.2">
      <c r="A28" s="64"/>
      <c r="B28" s="262" t="s">
        <v>134</v>
      </c>
      <c r="C28" s="263"/>
      <c r="D28" s="264"/>
      <c r="E28" s="65"/>
      <c r="F28" s="83"/>
      <c r="G28" s="64"/>
      <c r="H28" s="66"/>
      <c r="I28" s="64"/>
      <c r="J28" s="66"/>
      <c r="K28" s="65"/>
      <c r="L28" s="66"/>
      <c r="M28" s="64"/>
      <c r="N28" s="66"/>
      <c r="O28" s="64"/>
    </row>
    <row r="29" spans="1:15" s="57" customFormat="1" x14ac:dyDescent="0.2">
      <c r="A29" s="58"/>
      <c r="B29" s="70">
        <v>714</v>
      </c>
      <c r="C29" s="58"/>
      <c r="D29" s="71" t="s">
        <v>31</v>
      </c>
      <c r="E29" s="60"/>
      <c r="F29" s="86">
        <v>617.77777777777771</v>
      </c>
      <c r="G29" s="58"/>
      <c r="H29" s="69">
        <f>F29*10%</f>
        <v>61.777777777777771</v>
      </c>
      <c r="I29" s="58"/>
      <c r="J29" s="69">
        <f>F29-H29</f>
        <v>556</v>
      </c>
      <c r="K29" s="60"/>
      <c r="L29" s="69">
        <f>F29*6</f>
        <v>3706.6666666666661</v>
      </c>
      <c r="M29" s="58"/>
      <c r="N29" s="69">
        <f>J29*6</f>
        <v>3336</v>
      </c>
      <c r="O29" s="58"/>
    </row>
    <row r="30" spans="1:15" s="57" customFormat="1" x14ac:dyDescent="0.2">
      <c r="A30" s="58"/>
      <c r="B30" s="70" t="s">
        <v>132</v>
      </c>
      <c r="C30" s="58"/>
      <c r="D30" s="71" t="s">
        <v>121</v>
      </c>
      <c r="E30" s="74"/>
      <c r="F30" s="86">
        <v>617.77777777777771</v>
      </c>
      <c r="G30" s="58"/>
      <c r="H30" s="69">
        <f>F30*10%</f>
        <v>61.777777777777771</v>
      </c>
      <c r="I30" s="58"/>
      <c r="J30" s="69">
        <f>F30-H30</f>
        <v>556</v>
      </c>
      <c r="K30" s="74"/>
      <c r="L30" s="69">
        <f>F30*6</f>
        <v>3706.6666666666661</v>
      </c>
      <c r="M30" s="58"/>
      <c r="N30" s="69">
        <f>J30*6</f>
        <v>3336</v>
      </c>
      <c r="O30" s="58"/>
    </row>
    <row r="31" spans="1:15" s="57" customFormat="1" x14ac:dyDescent="0.2">
      <c r="A31" s="58"/>
      <c r="B31" s="89">
        <v>35132</v>
      </c>
      <c r="D31" s="88" t="s">
        <v>143</v>
      </c>
      <c r="E31" s="74"/>
      <c r="F31" s="86">
        <v>617.77777777777771</v>
      </c>
      <c r="G31" s="58"/>
      <c r="H31" s="69">
        <f>F31*10%</f>
        <v>61.777777777777771</v>
      </c>
      <c r="I31" s="58"/>
      <c r="J31" s="69">
        <f>F31-H31</f>
        <v>556</v>
      </c>
      <c r="K31" s="74"/>
      <c r="L31" s="69">
        <f>F31*6</f>
        <v>3706.6666666666661</v>
      </c>
      <c r="M31" s="58"/>
      <c r="N31" s="69">
        <f>J31*6</f>
        <v>3336</v>
      </c>
      <c r="O31" s="58"/>
    </row>
    <row r="32" spans="1:15" s="87" customFormat="1" x14ac:dyDescent="0.2">
      <c r="A32" s="84"/>
      <c r="B32" s="70" t="s">
        <v>109</v>
      </c>
      <c r="C32" s="58"/>
      <c r="D32" s="71" t="s">
        <v>73</v>
      </c>
      <c r="E32" s="85"/>
      <c r="F32" s="86">
        <v>1034.4444444444443</v>
      </c>
      <c r="G32" s="84"/>
      <c r="H32" s="69">
        <f>F32*10%</f>
        <v>103.44444444444444</v>
      </c>
      <c r="I32" s="58"/>
      <c r="J32" s="69">
        <f>F32-H32</f>
        <v>930.99999999999989</v>
      </c>
      <c r="K32" s="94"/>
      <c r="L32" s="72">
        <f>F32*6</f>
        <v>6206.6666666666661</v>
      </c>
      <c r="M32" s="58"/>
      <c r="N32" s="72">
        <f>J32*6</f>
        <v>5585.9999999999991</v>
      </c>
      <c r="O32" s="84"/>
    </row>
    <row r="33" spans="1:15" s="87" customFormat="1" x14ac:dyDescent="0.2">
      <c r="A33" s="84"/>
      <c r="B33" s="93" t="s">
        <v>150</v>
      </c>
      <c r="C33" s="58"/>
      <c r="D33" s="71" t="s">
        <v>151</v>
      </c>
      <c r="E33" s="85"/>
      <c r="F33" s="86">
        <v>966.66666666666663</v>
      </c>
      <c r="G33" s="84"/>
      <c r="H33" s="69">
        <f t="shared" ref="H33:H38" si="8">F33*10%</f>
        <v>96.666666666666671</v>
      </c>
      <c r="I33" s="58"/>
      <c r="J33" s="69">
        <f t="shared" ref="J33:J38" si="9">F33-H33</f>
        <v>870</v>
      </c>
      <c r="K33" s="94"/>
      <c r="L33" s="72">
        <f t="shared" ref="L33:L38" si="10">F33*6</f>
        <v>5800</v>
      </c>
      <c r="M33" s="58"/>
      <c r="N33" s="72">
        <f t="shared" ref="N33:N38" si="11">J33*6</f>
        <v>5220</v>
      </c>
      <c r="O33" s="84"/>
    </row>
    <row r="34" spans="1:15" s="87" customFormat="1" x14ac:dyDescent="0.2">
      <c r="A34" s="84"/>
      <c r="B34" s="70" t="s">
        <v>101</v>
      </c>
      <c r="C34" s="58"/>
      <c r="D34" s="71" t="s">
        <v>115</v>
      </c>
      <c r="E34" s="85"/>
      <c r="F34" s="86">
        <v>1087.7777777777778</v>
      </c>
      <c r="G34" s="84"/>
      <c r="H34" s="69">
        <f t="shared" si="8"/>
        <v>108.77777777777779</v>
      </c>
      <c r="I34" s="58"/>
      <c r="J34" s="69">
        <f t="shared" si="9"/>
        <v>979</v>
      </c>
      <c r="K34" s="94"/>
      <c r="L34" s="72">
        <f t="shared" si="10"/>
        <v>6526.666666666667</v>
      </c>
      <c r="M34" s="58"/>
      <c r="N34" s="72">
        <f t="shared" si="11"/>
        <v>5874</v>
      </c>
      <c r="O34" s="84"/>
    </row>
    <row r="35" spans="1:15" s="87" customFormat="1" x14ac:dyDescent="0.2">
      <c r="A35" s="84"/>
      <c r="B35" s="93" t="s">
        <v>153</v>
      </c>
      <c r="C35" s="58"/>
      <c r="D35" s="71" t="s">
        <v>152</v>
      </c>
      <c r="E35" s="85"/>
      <c r="F35" s="86">
        <v>770</v>
      </c>
      <c r="G35" s="84"/>
      <c r="H35" s="69">
        <f t="shared" si="8"/>
        <v>77</v>
      </c>
      <c r="I35" s="58"/>
      <c r="J35" s="69">
        <f t="shared" si="9"/>
        <v>693</v>
      </c>
      <c r="K35" s="94"/>
      <c r="L35" s="72">
        <f t="shared" si="10"/>
        <v>4620</v>
      </c>
      <c r="M35" s="58"/>
      <c r="N35" s="72">
        <f t="shared" si="11"/>
        <v>4158</v>
      </c>
      <c r="O35" s="84"/>
    </row>
    <row r="36" spans="1:15" s="57" customFormat="1" x14ac:dyDescent="0.2">
      <c r="A36" s="58"/>
      <c r="B36" s="70" t="s">
        <v>120</v>
      </c>
      <c r="C36" s="58"/>
      <c r="D36" s="71" t="s">
        <v>70</v>
      </c>
      <c r="E36" s="94"/>
      <c r="F36" s="86">
        <v>356.66666666666669</v>
      </c>
      <c r="G36" s="58"/>
      <c r="H36" s="69">
        <f t="shared" si="8"/>
        <v>35.666666666666671</v>
      </c>
      <c r="I36" s="58"/>
      <c r="J36" s="69">
        <f t="shared" si="9"/>
        <v>321</v>
      </c>
      <c r="K36" s="94"/>
      <c r="L36" s="72">
        <f t="shared" si="10"/>
        <v>2140</v>
      </c>
      <c r="M36" s="58"/>
      <c r="N36" s="72">
        <f t="shared" si="11"/>
        <v>1926</v>
      </c>
      <c r="O36" s="58"/>
    </row>
    <row r="37" spans="1:15" s="57" customFormat="1" x14ac:dyDescent="0.2">
      <c r="A37" s="58"/>
      <c r="B37" s="70">
        <v>713</v>
      </c>
      <c r="C37" s="58"/>
      <c r="D37" s="71" t="s">
        <v>32</v>
      </c>
      <c r="E37" s="94"/>
      <c r="F37" s="86">
        <v>617.77777777777771</v>
      </c>
      <c r="G37" s="58"/>
      <c r="H37" s="69">
        <f t="shared" si="8"/>
        <v>61.777777777777771</v>
      </c>
      <c r="I37" s="58"/>
      <c r="J37" s="69">
        <f t="shared" si="9"/>
        <v>556</v>
      </c>
      <c r="K37" s="94"/>
      <c r="L37" s="72">
        <f t="shared" si="10"/>
        <v>3706.6666666666661</v>
      </c>
      <c r="M37" s="58"/>
      <c r="N37" s="72">
        <f t="shared" si="11"/>
        <v>3336</v>
      </c>
      <c r="O37" s="58"/>
    </row>
    <row r="38" spans="1:15" s="57" customFormat="1" x14ac:dyDescent="0.2">
      <c r="A38" s="58"/>
      <c r="B38" s="70">
        <v>706</v>
      </c>
      <c r="C38" s="58"/>
      <c r="D38" s="71" t="s">
        <v>48</v>
      </c>
      <c r="E38" s="58"/>
      <c r="F38" s="86">
        <v>846.66666666666663</v>
      </c>
      <c r="G38" s="58"/>
      <c r="H38" s="69">
        <f t="shared" si="8"/>
        <v>84.666666666666671</v>
      </c>
      <c r="I38" s="58"/>
      <c r="J38" s="69">
        <f t="shared" si="9"/>
        <v>762</v>
      </c>
      <c r="K38" s="94"/>
      <c r="L38" s="72">
        <f t="shared" si="10"/>
        <v>5080</v>
      </c>
      <c r="M38" s="58"/>
      <c r="N38" s="72">
        <f t="shared" si="11"/>
        <v>4572</v>
      </c>
      <c r="O38" s="58"/>
    </row>
    <row r="39" spans="1:15" s="57" customFormat="1" ht="5.3" customHeight="1" x14ac:dyDescent="0.2">
      <c r="A39" s="58"/>
      <c r="B39" s="59"/>
      <c r="C39" s="58"/>
      <c r="D39" s="60"/>
      <c r="E39" s="61"/>
      <c r="F39" s="62"/>
      <c r="G39" s="58"/>
      <c r="H39" s="62"/>
      <c r="I39" s="58"/>
      <c r="J39" s="62"/>
      <c r="K39" s="61"/>
      <c r="L39" s="62"/>
      <c r="M39" s="58"/>
      <c r="N39" s="63"/>
      <c r="O39" s="58"/>
    </row>
    <row r="40" spans="1:15" s="57" customFormat="1" ht="15" customHeight="1" x14ac:dyDescent="0.2">
      <c r="A40" s="64"/>
      <c r="B40" s="259" t="s">
        <v>135</v>
      </c>
      <c r="C40" s="260"/>
      <c r="D40" s="261"/>
      <c r="E40" s="65"/>
      <c r="F40" s="66"/>
      <c r="G40" s="64"/>
      <c r="H40" s="66"/>
      <c r="I40" s="64"/>
      <c r="J40" s="66"/>
      <c r="K40" s="65"/>
      <c r="L40" s="66"/>
      <c r="M40" s="64"/>
      <c r="N40" s="66"/>
      <c r="O40" s="64"/>
    </row>
    <row r="41" spans="1:15" s="57" customFormat="1" x14ac:dyDescent="0.2">
      <c r="A41" s="58"/>
      <c r="B41" s="70" t="s">
        <v>99</v>
      </c>
      <c r="C41" s="58"/>
      <c r="D41" s="71" t="s">
        <v>39</v>
      </c>
      <c r="E41" s="61"/>
      <c r="F41" s="72">
        <v>888.88888888888891</v>
      </c>
      <c r="G41" s="58"/>
      <c r="H41" s="69">
        <f>F41*10%</f>
        <v>88.8888888888889</v>
      </c>
      <c r="I41" s="58"/>
      <c r="J41" s="69">
        <f>F41-H41</f>
        <v>800</v>
      </c>
      <c r="K41" s="61"/>
      <c r="L41" s="72">
        <f>F41*6</f>
        <v>5333.3333333333339</v>
      </c>
      <c r="M41" s="58"/>
      <c r="N41" s="72">
        <f>J41*6</f>
        <v>4800</v>
      </c>
      <c r="O41" s="58"/>
    </row>
    <row r="42" spans="1:15" s="57" customFormat="1" x14ac:dyDescent="0.2">
      <c r="A42" s="58"/>
      <c r="B42" s="70" t="s">
        <v>142</v>
      </c>
      <c r="C42" s="58"/>
      <c r="D42" s="71" t="s">
        <v>144</v>
      </c>
      <c r="E42" s="61"/>
      <c r="F42" s="72">
        <v>593.33333333333337</v>
      </c>
      <c r="G42" s="58"/>
      <c r="H42" s="69">
        <f t="shared" ref="H42:H48" si="12">F42*10%</f>
        <v>59.333333333333343</v>
      </c>
      <c r="I42" s="58"/>
      <c r="J42" s="69">
        <f t="shared" ref="J42:J48" si="13">F42-H42</f>
        <v>534</v>
      </c>
      <c r="K42" s="61"/>
      <c r="L42" s="72">
        <f t="shared" ref="L42:L48" si="14">F42*6</f>
        <v>3560</v>
      </c>
      <c r="M42" s="58"/>
      <c r="N42" s="72">
        <f t="shared" ref="N42:N48" si="15">J42*6</f>
        <v>3204</v>
      </c>
      <c r="O42" s="58"/>
    </row>
    <row r="43" spans="1:15" s="57" customFormat="1" x14ac:dyDescent="0.2">
      <c r="A43" s="58"/>
      <c r="B43" s="70" t="s">
        <v>107</v>
      </c>
      <c r="C43" s="58"/>
      <c r="D43" s="71" t="s">
        <v>38</v>
      </c>
      <c r="E43" s="61"/>
      <c r="F43" s="72">
        <v>593.33333333333337</v>
      </c>
      <c r="G43" s="58"/>
      <c r="H43" s="69">
        <f t="shared" si="12"/>
        <v>59.333333333333343</v>
      </c>
      <c r="I43" s="58"/>
      <c r="J43" s="69">
        <f t="shared" si="13"/>
        <v>534</v>
      </c>
      <c r="K43" s="61"/>
      <c r="L43" s="72">
        <f t="shared" si="14"/>
        <v>3560</v>
      </c>
      <c r="M43" s="58"/>
      <c r="N43" s="72">
        <f t="shared" si="15"/>
        <v>3204</v>
      </c>
      <c r="O43" s="58"/>
    </row>
    <row r="44" spans="1:15" s="57" customFormat="1" x14ac:dyDescent="0.2">
      <c r="A44" s="58"/>
      <c r="B44" s="93" t="s">
        <v>155</v>
      </c>
      <c r="C44" s="58"/>
      <c r="D44" s="71" t="s">
        <v>154</v>
      </c>
      <c r="E44" s="61"/>
      <c r="F44" s="72">
        <v>691.11111111111109</v>
      </c>
      <c r="G44" s="58"/>
      <c r="H44" s="69">
        <f t="shared" si="12"/>
        <v>69.111111111111114</v>
      </c>
      <c r="I44" s="58"/>
      <c r="J44" s="69">
        <f t="shared" si="13"/>
        <v>622</v>
      </c>
      <c r="K44" s="61"/>
      <c r="L44" s="72">
        <f t="shared" si="14"/>
        <v>4146.6666666666661</v>
      </c>
      <c r="M44" s="58"/>
      <c r="N44" s="72">
        <f t="shared" si="15"/>
        <v>3732</v>
      </c>
      <c r="O44" s="58"/>
    </row>
    <row r="45" spans="1:15" s="57" customFormat="1" x14ac:dyDescent="0.2">
      <c r="A45" s="58"/>
      <c r="B45" s="70">
        <v>32230</v>
      </c>
      <c r="C45" s="58"/>
      <c r="D45" s="71" t="s">
        <v>33</v>
      </c>
      <c r="E45" s="75"/>
      <c r="F45" s="72">
        <v>593.33333333333337</v>
      </c>
      <c r="G45" s="58"/>
      <c r="H45" s="69">
        <f t="shared" si="12"/>
        <v>59.333333333333343</v>
      </c>
      <c r="I45" s="58"/>
      <c r="J45" s="69">
        <f t="shared" si="13"/>
        <v>534</v>
      </c>
      <c r="K45" s="61"/>
      <c r="L45" s="72">
        <f t="shared" si="14"/>
        <v>3560</v>
      </c>
      <c r="M45" s="58"/>
      <c r="N45" s="72">
        <f t="shared" si="15"/>
        <v>3204</v>
      </c>
      <c r="O45" s="58"/>
    </row>
    <row r="46" spans="1:15" s="57" customFormat="1" x14ac:dyDescent="0.2">
      <c r="A46" s="58"/>
      <c r="B46" s="70">
        <v>711</v>
      </c>
      <c r="C46" s="58"/>
      <c r="D46" s="71" t="s">
        <v>37</v>
      </c>
      <c r="E46" s="73"/>
      <c r="F46" s="72">
        <v>593.33333333333337</v>
      </c>
      <c r="G46" s="58"/>
      <c r="H46" s="69">
        <f t="shared" si="12"/>
        <v>59.333333333333343</v>
      </c>
      <c r="I46" s="58"/>
      <c r="J46" s="69">
        <f t="shared" si="13"/>
        <v>534</v>
      </c>
      <c r="K46" s="61"/>
      <c r="L46" s="72">
        <f t="shared" si="14"/>
        <v>3560</v>
      </c>
      <c r="M46" s="58"/>
      <c r="N46" s="72">
        <f t="shared" si="15"/>
        <v>3204</v>
      </c>
      <c r="O46" s="58"/>
    </row>
    <row r="47" spans="1:15" s="57" customFormat="1" x14ac:dyDescent="0.2">
      <c r="A47" s="58"/>
      <c r="B47" s="70">
        <v>708</v>
      </c>
      <c r="C47" s="58"/>
      <c r="D47" s="71" t="s">
        <v>36</v>
      </c>
      <c r="E47" s="61"/>
      <c r="F47" s="72">
        <v>593.33333333333337</v>
      </c>
      <c r="G47" s="58"/>
      <c r="H47" s="69">
        <f t="shared" si="12"/>
        <v>59.333333333333343</v>
      </c>
      <c r="I47" s="58"/>
      <c r="J47" s="69">
        <f t="shared" si="13"/>
        <v>534</v>
      </c>
      <c r="K47" s="61"/>
      <c r="L47" s="72">
        <f t="shared" si="14"/>
        <v>3560</v>
      </c>
      <c r="M47" s="58"/>
      <c r="N47" s="72">
        <f t="shared" si="15"/>
        <v>3204</v>
      </c>
      <c r="O47" s="58"/>
    </row>
    <row r="48" spans="1:15" s="57" customFormat="1" x14ac:dyDescent="0.2">
      <c r="A48" s="58"/>
      <c r="B48" s="70">
        <v>710</v>
      </c>
      <c r="C48" s="58"/>
      <c r="D48" s="71" t="s">
        <v>35</v>
      </c>
      <c r="E48" s="61"/>
      <c r="F48" s="72">
        <v>593.33333333333337</v>
      </c>
      <c r="G48" s="58"/>
      <c r="H48" s="69">
        <f t="shared" si="12"/>
        <v>59.333333333333343</v>
      </c>
      <c r="I48" s="58"/>
      <c r="J48" s="69">
        <f t="shared" si="13"/>
        <v>534</v>
      </c>
      <c r="K48" s="61"/>
      <c r="L48" s="72">
        <f t="shared" si="14"/>
        <v>3560</v>
      </c>
      <c r="M48" s="58"/>
      <c r="N48" s="72">
        <f t="shared" si="15"/>
        <v>3204</v>
      </c>
      <c r="O48" s="58"/>
    </row>
    <row r="49" spans="1:16" s="57" customFormat="1" ht="5.3" customHeight="1" x14ac:dyDescent="0.2">
      <c r="A49" s="58"/>
      <c r="B49" s="59"/>
      <c r="C49" s="58"/>
      <c r="D49" s="60"/>
      <c r="E49" s="61"/>
      <c r="F49" s="62"/>
      <c r="G49" s="58"/>
      <c r="H49" s="62"/>
      <c r="I49" s="58"/>
      <c r="J49" s="62"/>
      <c r="K49" s="61"/>
      <c r="L49" s="62"/>
      <c r="M49" s="58"/>
      <c r="N49" s="63"/>
      <c r="O49" s="58"/>
    </row>
    <row r="50" spans="1:16" s="57" customFormat="1" ht="15" customHeight="1" x14ac:dyDescent="0.2">
      <c r="A50" s="64"/>
      <c r="B50" s="259" t="s">
        <v>138</v>
      </c>
      <c r="C50" s="260"/>
      <c r="D50" s="261"/>
      <c r="E50" s="65"/>
      <c r="F50" s="66"/>
      <c r="G50" s="64"/>
      <c r="H50" s="66"/>
      <c r="I50" s="64"/>
      <c r="J50" s="66"/>
      <c r="K50" s="65"/>
      <c r="L50" s="66"/>
      <c r="M50" s="64"/>
      <c r="N50" s="66"/>
      <c r="O50" s="64"/>
    </row>
    <row r="51" spans="1:16" s="57" customFormat="1" x14ac:dyDescent="0.2">
      <c r="A51" s="58"/>
      <c r="B51" s="70" t="s">
        <v>102</v>
      </c>
      <c r="C51" s="58"/>
      <c r="D51" s="71" t="s">
        <v>52</v>
      </c>
      <c r="E51" s="75"/>
      <c r="F51" s="72">
        <v>815.55555555555554</v>
      </c>
      <c r="G51" s="58"/>
      <c r="H51" s="69">
        <f>F51*10%</f>
        <v>81.555555555555557</v>
      </c>
      <c r="I51" s="58"/>
      <c r="J51" s="69">
        <f>F51-H51</f>
        <v>734</v>
      </c>
      <c r="K51" s="75"/>
      <c r="L51" s="72">
        <f>F51*6</f>
        <v>4893.333333333333</v>
      </c>
      <c r="M51" s="58"/>
      <c r="N51" s="72">
        <f>J51*6</f>
        <v>4404</v>
      </c>
      <c r="O51" s="58"/>
    </row>
    <row r="52" spans="1:16" s="57" customFormat="1" x14ac:dyDescent="0.2">
      <c r="A52" s="58"/>
      <c r="B52" s="70" t="s">
        <v>106</v>
      </c>
      <c r="C52" s="58"/>
      <c r="D52" s="71" t="s">
        <v>61</v>
      </c>
      <c r="E52" s="75"/>
      <c r="F52" s="72">
        <v>385.55555555555554</v>
      </c>
      <c r="G52" s="58"/>
      <c r="H52" s="69">
        <f t="shared" ref="H52:H58" si="16">F52*10%</f>
        <v>38.555555555555557</v>
      </c>
      <c r="I52" s="58"/>
      <c r="J52" s="69">
        <f t="shared" ref="J52:J58" si="17">F52-H52</f>
        <v>347</v>
      </c>
      <c r="K52" s="75"/>
      <c r="L52" s="72">
        <f t="shared" ref="L52:L58" si="18">F52*6</f>
        <v>2313.333333333333</v>
      </c>
      <c r="M52" s="58"/>
      <c r="N52" s="72">
        <f t="shared" ref="N52:N58" si="19">J52*6</f>
        <v>2082</v>
      </c>
      <c r="O52" s="58"/>
      <c r="P52" s="57">
        <v>385.55555555555554</v>
      </c>
    </row>
    <row r="53" spans="1:16" s="57" customFormat="1" x14ac:dyDescent="0.2">
      <c r="A53" s="58"/>
      <c r="B53" s="70">
        <v>33201</v>
      </c>
      <c r="C53" s="58"/>
      <c r="D53" s="71" t="s">
        <v>61</v>
      </c>
      <c r="E53" s="75"/>
      <c r="F53" s="72">
        <v>410</v>
      </c>
      <c r="G53" s="58"/>
      <c r="H53" s="69">
        <f t="shared" si="16"/>
        <v>41</v>
      </c>
      <c r="I53" s="58"/>
      <c r="J53" s="69">
        <f t="shared" si="17"/>
        <v>369</v>
      </c>
      <c r="K53" s="75"/>
      <c r="L53" s="72">
        <f t="shared" si="18"/>
        <v>2460</v>
      </c>
      <c r="M53" s="58"/>
      <c r="N53" s="72">
        <f t="shared" si="19"/>
        <v>2214</v>
      </c>
      <c r="O53" s="58"/>
      <c r="P53" s="57">
        <v>410</v>
      </c>
    </row>
    <row r="54" spans="1:16" s="57" customFormat="1" x14ac:dyDescent="0.2">
      <c r="A54" s="58"/>
      <c r="B54" s="70" t="s">
        <v>103</v>
      </c>
      <c r="C54" s="58"/>
      <c r="D54" s="71" t="s">
        <v>55</v>
      </c>
      <c r="E54" s="75"/>
      <c r="F54" s="72">
        <v>473.33333333333331</v>
      </c>
      <c r="G54" s="58"/>
      <c r="H54" s="69">
        <f t="shared" si="16"/>
        <v>47.333333333333336</v>
      </c>
      <c r="I54" s="58"/>
      <c r="J54" s="69">
        <f t="shared" si="17"/>
        <v>426</v>
      </c>
      <c r="K54" s="75"/>
      <c r="L54" s="72">
        <f t="shared" si="18"/>
        <v>2840</v>
      </c>
      <c r="M54" s="58"/>
      <c r="N54" s="72">
        <f t="shared" si="19"/>
        <v>2556</v>
      </c>
      <c r="O54" s="58"/>
    </row>
    <row r="55" spans="1:16" s="57" customFormat="1" x14ac:dyDescent="0.2">
      <c r="A55" s="58"/>
      <c r="B55" s="70" t="s">
        <v>104</v>
      </c>
      <c r="C55" s="58"/>
      <c r="D55" s="71" t="s">
        <v>56</v>
      </c>
      <c r="E55" s="75"/>
      <c r="F55" s="72">
        <v>473.33333333333331</v>
      </c>
      <c r="G55" s="58"/>
      <c r="H55" s="69">
        <f t="shared" si="16"/>
        <v>47.333333333333336</v>
      </c>
      <c r="I55" s="58"/>
      <c r="J55" s="69">
        <f t="shared" si="17"/>
        <v>426</v>
      </c>
      <c r="K55" s="75"/>
      <c r="L55" s="72">
        <f t="shared" si="18"/>
        <v>2840</v>
      </c>
      <c r="M55" s="58"/>
      <c r="N55" s="72">
        <f t="shared" si="19"/>
        <v>2556</v>
      </c>
      <c r="O55" s="58"/>
    </row>
    <row r="56" spans="1:16" s="57" customFormat="1" x14ac:dyDescent="0.2">
      <c r="A56" s="58"/>
      <c r="B56" s="70" t="s">
        <v>157</v>
      </c>
      <c r="C56" s="58"/>
      <c r="D56" s="71" t="s">
        <v>158</v>
      </c>
      <c r="E56" s="75"/>
      <c r="F56" s="72">
        <f>F55</f>
        <v>473.33333333333331</v>
      </c>
      <c r="G56" s="58"/>
      <c r="H56" s="69">
        <f t="shared" si="16"/>
        <v>47.333333333333336</v>
      </c>
      <c r="I56" s="58"/>
      <c r="J56" s="69">
        <f t="shared" si="17"/>
        <v>426</v>
      </c>
      <c r="K56" s="75"/>
      <c r="L56" s="72">
        <f t="shared" si="18"/>
        <v>2840</v>
      </c>
      <c r="M56" s="58"/>
      <c r="N56" s="72">
        <f t="shared" si="19"/>
        <v>2556</v>
      </c>
      <c r="O56" s="58"/>
    </row>
    <row r="57" spans="1:16" s="57" customFormat="1" x14ac:dyDescent="0.2">
      <c r="A57" s="58"/>
      <c r="B57" s="70" t="s">
        <v>159</v>
      </c>
      <c r="C57" s="58"/>
      <c r="D57" s="71" t="s">
        <v>160</v>
      </c>
      <c r="E57" s="75"/>
      <c r="F57" s="72">
        <f>F54</f>
        <v>473.33333333333331</v>
      </c>
      <c r="G57" s="58"/>
      <c r="H57" s="69">
        <f t="shared" si="16"/>
        <v>47.333333333333336</v>
      </c>
      <c r="I57" s="58"/>
      <c r="J57" s="69">
        <f t="shared" si="17"/>
        <v>426</v>
      </c>
      <c r="K57" s="75"/>
      <c r="L57" s="72">
        <f t="shared" si="18"/>
        <v>2840</v>
      </c>
      <c r="M57" s="58"/>
      <c r="N57" s="72">
        <f t="shared" si="19"/>
        <v>2556</v>
      </c>
      <c r="O57" s="58"/>
    </row>
    <row r="58" spans="1:16" s="57" customFormat="1" x14ac:dyDescent="0.2">
      <c r="A58" s="58"/>
      <c r="B58" s="70" t="s">
        <v>156</v>
      </c>
      <c r="C58" s="58"/>
      <c r="D58" s="76" t="s">
        <v>57</v>
      </c>
      <c r="E58" s="75"/>
      <c r="F58" s="72">
        <v>473.33333333333331</v>
      </c>
      <c r="G58" s="58"/>
      <c r="H58" s="69">
        <f t="shared" si="16"/>
        <v>47.333333333333336</v>
      </c>
      <c r="I58" s="58"/>
      <c r="J58" s="69">
        <f t="shared" si="17"/>
        <v>426</v>
      </c>
      <c r="K58" s="75"/>
      <c r="L58" s="72">
        <f t="shared" si="18"/>
        <v>2840</v>
      </c>
      <c r="M58" s="58"/>
      <c r="N58" s="72">
        <f t="shared" si="19"/>
        <v>2556</v>
      </c>
      <c r="O58" s="58"/>
    </row>
    <row r="59" spans="1:16" s="57" customFormat="1" ht="5.3" customHeight="1" x14ac:dyDescent="0.2">
      <c r="A59" s="58"/>
      <c r="B59" s="59"/>
      <c r="C59" s="58"/>
      <c r="D59" s="60"/>
      <c r="E59" s="61"/>
      <c r="F59" s="62"/>
      <c r="G59" s="58"/>
      <c r="H59" s="62"/>
      <c r="I59" s="58"/>
      <c r="J59" s="62"/>
      <c r="K59" s="61"/>
      <c r="L59" s="62"/>
      <c r="M59" s="58"/>
      <c r="N59" s="63"/>
      <c r="O59" s="58"/>
    </row>
    <row r="60" spans="1:16" s="57" customFormat="1" ht="15" customHeight="1" x14ac:dyDescent="0.2">
      <c r="A60" s="64"/>
      <c r="B60" s="259" t="s">
        <v>136</v>
      </c>
      <c r="C60" s="260"/>
      <c r="D60" s="261"/>
      <c r="E60" s="65"/>
      <c r="F60" s="66"/>
      <c r="G60" s="64"/>
      <c r="H60" s="66"/>
      <c r="I60" s="64"/>
      <c r="J60" s="66"/>
      <c r="K60" s="65"/>
      <c r="L60" s="66"/>
      <c r="M60" s="64"/>
      <c r="N60" s="66"/>
      <c r="O60" s="64"/>
    </row>
    <row r="61" spans="1:16" s="57" customFormat="1" x14ac:dyDescent="0.2">
      <c r="A61" s="58"/>
      <c r="B61" s="70" t="s">
        <v>108</v>
      </c>
      <c r="C61" s="58"/>
      <c r="D61" s="71" t="s">
        <v>44</v>
      </c>
      <c r="E61" s="61"/>
      <c r="F61" s="72">
        <v>1434.4444444444443</v>
      </c>
      <c r="G61" s="58"/>
      <c r="H61" s="69">
        <f t="shared" ref="H61:H73" si="20">F61*10%</f>
        <v>143.44444444444443</v>
      </c>
      <c r="I61" s="58"/>
      <c r="J61" s="69">
        <f t="shared" ref="J61:J73" si="21">F61-H61</f>
        <v>1291</v>
      </c>
      <c r="K61" s="61"/>
      <c r="L61" s="72">
        <f t="shared" ref="L61:L73" si="22">F61*6</f>
        <v>8606.6666666666661</v>
      </c>
      <c r="M61" s="58"/>
      <c r="N61" s="72">
        <f t="shared" ref="N61:N73" si="23">J61*6</f>
        <v>7746</v>
      </c>
      <c r="O61" s="58"/>
      <c r="P61" s="57">
        <v>1434.4444444444443</v>
      </c>
    </row>
    <row r="62" spans="1:16" s="57" customFormat="1" x14ac:dyDescent="0.2">
      <c r="A62" s="58"/>
      <c r="B62" s="70" t="s">
        <v>133</v>
      </c>
      <c r="C62" s="58"/>
      <c r="D62" s="71" t="s">
        <v>44</v>
      </c>
      <c r="E62" s="73"/>
      <c r="F62" s="72">
        <v>1148.8888888888889</v>
      </c>
      <c r="G62" s="58"/>
      <c r="H62" s="69">
        <f t="shared" si="20"/>
        <v>114.8888888888889</v>
      </c>
      <c r="I62" s="58"/>
      <c r="J62" s="69">
        <f t="shared" si="21"/>
        <v>1034</v>
      </c>
      <c r="K62" s="73"/>
      <c r="L62" s="72">
        <f t="shared" si="22"/>
        <v>6893.3333333333339</v>
      </c>
      <c r="M62" s="58"/>
      <c r="N62" s="72">
        <f t="shared" si="23"/>
        <v>6204</v>
      </c>
      <c r="O62" s="58"/>
    </row>
    <row r="63" spans="1:16" s="57" customFormat="1" x14ac:dyDescent="0.2">
      <c r="A63" s="58"/>
      <c r="B63" s="70" t="s">
        <v>96</v>
      </c>
      <c r="C63" s="58"/>
      <c r="D63" s="71" t="s">
        <v>71</v>
      </c>
      <c r="E63" s="61"/>
      <c r="F63" s="72">
        <v>705.55555555555554</v>
      </c>
      <c r="G63" s="58"/>
      <c r="H63" s="69">
        <f t="shared" si="20"/>
        <v>70.555555555555557</v>
      </c>
      <c r="I63" s="58"/>
      <c r="J63" s="69">
        <f t="shared" si="21"/>
        <v>635</v>
      </c>
      <c r="K63" s="61"/>
      <c r="L63" s="72">
        <f t="shared" si="22"/>
        <v>4233.333333333333</v>
      </c>
      <c r="M63" s="58"/>
      <c r="N63" s="72">
        <f t="shared" si="23"/>
        <v>3810</v>
      </c>
      <c r="O63" s="58"/>
    </row>
    <row r="64" spans="1:16" s="57" customFormat="1" x14ac:dyDescent="0.2">
      <c r="A64" s="58"/>
      <c r="B64" s="70" t="s">
        <v>123</v>
      </c>
      <c r="C64" s="58"/>
      <c r="D64" s="71" t="s">
        <v>59</v>
      </c>
      <c r="E64" s="75"/>
      <c r="F64" s="72">
        <v>700</v>
      </c>
      <c r="G64" s="58"/>
      <c r="H64" s="69">
        <f t="shared" si="20"/>
        <v>70</v>
      </c>
      <c r="I64" s="58"/>
      <c r="J64" s="69">
        <f t="shared" si="21"/>
        <v>630</v>
      </c>
      <c r="L64" s="72">
        <f t="shared" si="22"/>
        <v>4200</v>
      </c>
      <c r="M64" s="58"/>
      <c r="N64" s="72">
        <f t="shared" si="23"/>
        <v>3780</v>
      </c>
      <c r="O64" s="58"/>
    </row>
    <row r="65" spans="1:16" s="57" customFormat="1" x14ac:dyDescent="0.2">
      <c r="A65" s="58"/>
      <c r="B65" s="70" t="s">
        <v>122</v>
      </c>
      <c r="C65" s="58"/>
      <c r="D65" s="71" t="s">
        <v>58</v>
      </c>
      <c r="E65" s="75"/>
      <c r="F65" s="72">
        <v>700</v>
      </c>
      <c r="G65" s="58"/>
      <c r="H65" s="69">
        <f t="shared" si="20"/>
        <v>70</v>
      </c>
      <c r="I65" s="58"/>
      <c r="J65" s="69">
        <f t="shared" si="21"/>
        <v>630</v>
      </c>
      <c r="L65" s="72">
        <f t="shared" si="22"/>
        <v>4200</v>
      </c>
      <c r="M65" s="58"/>
      <c r="N65" s="72">
        <f t="shared" si="23"/>
        <v>3780</v>
      </c>
      <c r="O65" s="58"/>
    </row>
    <row r="66" spans="1:16" s="57" customFormat="1" x14ac:dyDescent="0.2">
      <c r="A66" s="58"/>
      <c r="B66" s="70" t="s">
        <v>97</v>
      </c>
      <c r="C66" s="58"/>
      <c r="D66" s="71" t="s">
        <v>45</v>
      </c>
      <c r="E66" s="61"/>
      <c r="F66" s="72">
        <v>1077.7777777777778</v>
      </c>
      <c r="G66" s="58"/>
      <c r="H66" s="69">
        <f t="shared" si="20"/>
        <v>107.77777777777779</v>
      </c>
      <c r="I66" s="58"/>
      <c r="J66" s="69">
        <f t="shared" si="21"/>
        <v>970</v>
      </c>
      <c r="K66" s="61"/>
      <c r="L66" s="72">
        <f t="shared" si="22"/>
        <v>6466.666666666667</v>
      </c>
      <c r="M66" s="58"/>
      <c r="N66" s="72">
        <f t="shared" si="23"/>
        <v>5820</v>
      </c>
      <c r="O66" s="58"/>
    </row>
    <row r="67" spans="1:16" s="57" customFormat="1" x14ac:dyDescent="0.2">
      <c r="A67" s="58"/>
      <c r="B67" s="70" t="s">
        <v>105</v>
      </c>
      <c r="C67" s="58"/>
      <c r="D67" s="71" t="s">
        <v>60</v>
      </c>
      <c r="E67" s="75"/>
      <c r="F67" s="72">
        <v>1144.4444444444443</v>
      </c>
      <c r="G67" s="58"/>
      <c r="H67" s="69">
        <f t="shared" si="20"/>
        <v>114.44444444444444</v>
      </c>
      <c r="I67" s="58"/>
      <c r="J67" s="69">
        <f t="shared" si="21"/>
        <v>1030</v>
      </c>
      <c r="L67" s="72">
        <f t="shared" si="22"/>
        <v>6866.6666666666661</v>
      </c>
      <c r="M67" s="58"/>
      <c r="N67" s="72">
        <f t="shared" si="23"/>
        <v>6180</v>
      </c>
      <c r="O67" s="58"/>
    </row>
    <row r="68" spans="1:16" s="57" customFormat="1" x14ac:dyDescent="0.2">
      <c r="A68" s="58"/>
      <c r="B68" s="70" t="s">
        <v>113</v>
      </c>
      <c r="C68" s="58"/>
      <c r="D68" s="71" t="s">
        <v>66</v>
      </c>
      <c r="E68" s="75"/>
      <c r="F68" s="72">
        <v>844.44444444444446</v>
      </c>
      <c r="G68" s="58"/>
      <c r="H68" s="69">
        <f t="shared" si="20"/>
        <v>84.444444444444457</v>
      </c>
      <c r="I68" s="58"/>
      <c r="J68" s="69">
        <f t="shared" si="21"/>
        <v>760</v>
      </c>
      <c r="L68" s="72">
        <f t="shared" si="22"/>
        <v>5066.666666666667</v>
      </c>
      <c r="M68" s="58"/>
      <c r="N68" s="72">
        <f t="shared" si="23"/>
        <v>4560</v>
      </c>
      <c r="O68" s="58"/>
      <c r="P68" s="57">
        <v>844.44444444444446</v>
      </c>
    </row>
    <row r="69" spans="1:16" s="57" customFormat="1" x14ac:dyDescent="0.2">
      <c r="A69" s="58"/>
      <c r="B69" s="70" t="s">
        <v>100</v>
      </c>
      <c r="C69" s="58"/>
      <c r="D69" s="71" t="s">
        <v>34</v>
      </c>
      <c r="E69" s="61"/>
      <c r="F69" s="72">
        <v>726.66666666666663</v>
      </c>
      <c r="G69" s="58"/>
      <c r="H69" s="69">
        <f t="shared" si="20"/>
        <v>72.666666666666671</v>
      </c>
      <c r="I69" s="58"/>
      <c r="J69" s="69">
        <f t="shared" si="21"/>
        <v>654</v>
      </c>
      <c r="K69" s="61"/>
      <c r="L69" s="72">
        <f t="shared" si="22"/>
        <v>4360</v>
      </c>
      <c r="M69" s="58"/>
      <c r="N69" s="72">
        <f t="shared" si="23"/>
        <v>3924</v>
      </c>
      <c r="O69" s="58"/>
    </row>
    <row r="70" spans="1:16" s="57" customFormat="1" x14ac:dyDescent="0.2">
      <c r="A70" s="58"/>
      <c r="B70" s="70" t="s">
        <v>111</v>
      </c>
      <c r="C70" s="58"/>
      <c r="D70" s="71" t="s">
        <v>64</v>
      </c>
      <c r="E70" s="75"/>
      <c r="F70" s="72">
        <v>1843.3333333333333</v>
      </c>
      <c r="G70" s="58"/>
      <c r="H70" s="69">
        <f t="shared" si="20"/>
        <v>184.33333333333334</v>
      </c>
      <c r="I70" s="58"/>
      <c r="J70" s="69">
        <f t="shared" si="21"/>
        <v>1659</v>
      </c>
      <c r="L70" s="72">
        <f t="shared" si="22"/>
        <v>11060</v>
      </c>
      <c r="M70" s="58"/>
      <c r="N70" s="72">
        <f t="shared" si="23"/>
        <v>9954</v>
      </c>
      <c r="O70" s="58"/>
    </row>
    <row r="71" spans="1:16" s="57" customFormat="1" x14ac:dyDescent="0.2">
      <c r="A71" s="58"/>
      <c r="B71" s="70" t="s">
        <v>98</v>
      </c>
      <c r="C71" s="58"/>
      <c r="D71" s="71" t="s">
        <v>46</v>
      </c>
      <c r="E71" s="73"/>
      <c r="F71" s="72">
        <v>911.11111111111109</v>
      </c>
      <c r="G71" s="58"/>
      <c r="H71" s="69">
        <f t="shared" si="20"/>
        <v>91.111111111111114</v>
      </c>
      <c r="I71" s="58"/>
      <c r="J71" s="69">
        <f t="shared" si="21"/>
        <v>820</v>
      </c>
      <c r="K71" s="73"/>
      <c r="L71" s="72">
        <f t="shared" si="22"/>
        <v>5466.6666666666661</v>
      </c>
      <c r="M71" s="58"/>
      <c r="N71" s="72">
        <f t="shared" si="23"/>
        <v>4920</v>
      </c>
      <c r="O71" s="58"/>
    </row>
    <row r="72" spans="1:16" s="57" customFormat="1" x14ac:dyDescent="0.2">
      <c r="A72" s="58"/>
      <c r="B72" s="70" t="s">
        <v>112</v>
      </c>
      <c r="C72" s="58"/>
      <c r="D72" s="71" t="s">
        <v>65</v>
      </c>
      <c r="E72" s="75"/>
      <c r="F72" s="72">
        <v>1843.3333333333333</v>
      </c>
      <c r="G72" s="58"/>
      <c r="H72" s="69">
        <f t="shared" si="20"/>
        <v>184.33333333333334</v>
      </c>
      <c r="I72" s="58"/>
      <c r="J72" s="69">
        <f t="shared" si="21"/>
        <v>1659</v>
      </c>
      <c r="L72" s="72">
        <f t="shared" si="22"/>
        <v>11060</v>
      </c>
      <c r="M72" s="58"/>
      <c r="N72" s="72">
        <f t="shared" si="23"/>
        <v>9954</v>
      </c>
      <c r="O72" s="58"/>
    </row>
    <row r="73" spans="1:16" s="57" customFormat="1" x14ac:dyDescent="0.2">
      <c r="A73" s="58"/>
      <c r="B73" s="70" t="s">
        <v>114</v>
      </c>
      <c r="C73" s="58"/>
      <c r="D73" s="71" t="s">
        <v>11</v>
      </c>
      <c r="E73" s="75"/>
      <c r="F73" s="72">
        <v>956.66666666666663</v>
      </c>
      <c r="G73" s="58"/>
      <c r="H73" s="69">
        <f t="shared" si="20"/>
        <v>95.666666666666671</v>
      </c>
      <c r="I73" s="58"/>
      <c r="J73" s="69">
        <f t="shared" si="21"/>
        <v>861</v>
      </c>
      <c r="L73" s="72">
        <f t="shared" si="22"/>
        <v>5740</v>
      </c>
      <c r="M73" s="58"/>
      <c r="N73" s="72">
        <f t="shared" si="23"/>
        <v>5166</v>
      </c>
      <c r="O73" s="58"/>
    </row>
    <row r="74" spans="1:16" s="57" customFormat="1" ht="5.3" customHeight="1" x14ac:dyDescent="0.2">
      <c r="A74" s="58"/>
      <c r="B74" s="59"/>
      <c r="C74" s="58"/>
      <c r="D74" s="60"/>
      <c r="E74" s="61"/>
      <c r="F74" s="62"/>
      <c r="G74" s="58"/>
      <c r="H74" s="62"/>
      <c r="I74" s="58"/>
      <c r="J74" s="62"/>
      <c r="K74" s="61"/>
      <c r="L74" s="62"/>
      <c r="M74" s="58"/>
      <c r="N74" s="63"/>
      <c r="O74" s="58"/>
    </row>
    <row r="75" spans="1:16" s="57" customFormat="1" ht="15" customHeight="1" x14ac:dyDescent="0.2">
      <c r="A75" s="64"/>
      <c r="B75" s="259" t="s">
        <v>137</v>
      </c>
      <c r="C75" s="260"/>
      <c r="D75" s="261"/>
      <c r="E75" s="65"/>
      <c r="F75" s="66"/>
      <c r="G75" s="64"/>
      <c r="H75" s="66"/>
      <c r="I75" s="64"/>
      <c r="J75" s="66"/>
      <c r="K75" s="65"/>
      <c r="L75" s="66"/>
      <c r="M75" s="64"/>
      <c r="N75" s="66"/>
      <c r="O75" s="64"/>
    </row>
    <row r="76" spans="1:16" s="57" customFormat="1" x14ac:dyDescent="0.2">
      <c r="A76" s="58"/>
      <c r="B76" s="70" t="s">
        <v>130</v>
      </c>
      <c r="C76" s="58"/>
      <c r="D76" s="71" t="s">
        <v>69</v>
      </c>
      <c r="E76" s="75"/>
      <c r="F76" s="72">
        <v>416.66666666666663</v>
      </c>
      <c r="G76" s="58"/>
      <c r="H76" s="69">
        <f>F76*10%</f>
        <v>41.666666666666664</v>
      </c>
      <c r="I76" s="58"/>
      <c r="J76" s="69">
        <f>F76-H76</f>
        <v>374.99999999999994</v>
      </c>
      <c r="L76" s="72">
        <f>F76*6</f>
        <v>2500</v>
      </c>
      <c r="M76" s="58"/>
      <c r="N76" s="72">
        <f>J76*6</f>
        <v>2249.9999999999995</v>
      </c>
      <c r="O76" s="58"/>
    </row>
    <row r="77" spans="1:16" ht="4.95" customHeight="1" x14ac:dyDescent="0.2">
      <c r="A77" s="11"/>
      <c r="B77" s="53"/>
      <c r="C77" s="11"/>
      <c r="D77" s="23"/>
      <c r="E77" s="56"/>
      <c r="F77" s="23"/>
      <c r="G77" s="11"/>
      <c r="H77" s="23"/>
      <c r="I77" s="11"/>
      <c r="J77" s="23"/>
      <c r="K77" s="56"/>
      <c r="L77" s="23"/>
      <c r="M77" s="11"/>
      <c r="N77" s="33"/>
      <c r="O77" s="11"/>
    </row>
    <row r="78" spans="1:16" x14ac:dyDescent="0.2">
      <c r="A78" s="13"/>
      <c r="B78" s="54" t="s">
        <v>77</v>
      </c>
      <c r="C78" s="13"/>
      <c r="D78" s="13"/>
      <c r="E78" s="56"/>
      <c r="F78" s="13"/>
      <c r="G78" s="13"/>
      <c r="H78" s="13"/>
      <c r="I78" s="13"/>
      <c r="J78" s="13"/>
      <c r="K78" s="56"/>
      <c r="L78" s="13"/>
      <c r="M78" s="13"/>
      <c r="N78" s="37"/>
      <c r="O78" s="13"/>
    </row>
    <row r="79" spans="1:16" x14ac:dyDescent="0.2">
      <c r="A79" s="11"/>
      <c r="B79" s="53"/>
      <c r="C79" s="11"/>
      <c r="D79" s="23"/>
      <c r="E79" s="56"/>
      <c r="F79" s="23"/>
      <c r="G79" s="11"/>
      <c r="H79" s="23"/>
      <c r="I79" s="11"/>
      <c r="J79" s="23"/>
      <c r="K79" s="56"/>
      <c r="L79" s="23"/>
      <c r="M79" s="11"/>
      <c r="N79" s="33"/>
      <c r="O79" s="11"/>
    </row>
    <row r="80" spans="1:16" x14ac:dyDescent="0.2">
      <c r="A80" s="90"/>
      <c r="B80" s="257" t="s">
        <v>162</v>
      </c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90"/>
    </row>
    <row r="81" spans="1:15" x14ac:dyDescent="0.2">
      <c r="A81" s="90"/>
      <c r="B81" s="265" t="s">
        <v>161</v>
      </c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90"/>
    </row>
    <row r="82" spans="1:15" x14ac:dyDescent="0.2">
      <c r="A82" s="39"/>
      <c r="B82" s="91"/>
      <c r="C82" s="39"/>
      <c r="D82" s="40"/>
      <c r="E82" s="56"/>
      <c r="F82" s="39"/>
      <c r="G82" s="39"/>
      <c r="H82" s="39"/>
      <c r="I82" s="39"/>
      <c r="J82" s="39"/>
      <c r="K82" s="56"/>
      <c r="L82" s="39"/>
      <c r="M82" s="39"/>
      <c r="N82" s="39"/>
      <c r="O82" s="39"/>
    </row>
    <row r="83" spans="1:15" x14ac:dyDescent="0.2">
      <c r="A83" s="43"/>
      <c r="B83" s="92"/>
      <c r="C83" s="43"/>
      <c r="D83" s="40"/>
      <c r="E83" s="56"/>
      <c r="F83" s="38"/>
      <c r="G83" s="43"/>
      <c r="H83" s="38"/>
      <c r="I83" s="43"/>
      <c r="J83" s="38"/>
      <c r="K83" s="56"/>
      <c r="L83" s="38"/>
      <c r="M83" s="43"/>
      <c r="N83" s="43"/>
      <c r="O83" s="43"/>
    </row>
    <row r="84" spans="1:15" x14ac:dyDescent="0.2">
      <c r="A84" s="43"/>
      <c r="B84" s="92"/>
      <c r="C84" s="43"/>
      <c r="D84" s="40"/>
      <c r="E84" s="56"/>
      <c r="F84" s="38"/>
      <c r="G84" s="43"/>
      <c r="H84" s="38"/>
      <c r="I84" s="43"/>
      <c r="J84" s="38"/>
      <c r="K84" s="56"/>
      <c r="L84" s="38"/>
      <c r="M84" s="43"/>
      <c r="N84" s="43"/>
      <c r="O84" s="43"/>
    </row>
    <row r="85" spans="1:15" ht="15.7" customHeight="1" x14ac:dyDescent="0.2">
      <c r="A85" s="41"/>
      <c r="B85" s="250" t="s">
        <v>80</v>
      </c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45"/>
    </row>
    <row r="86" spans="1:15" ht="15.7" customHeight="1" x14ac:dyDescent="0.2">
      <c r="A86" s="41"/>
      <c r="B86" s="250" t="s">
        <v>81</v>
      </c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45"/>
    </row>
  </sheetData>
  <mergeCells count="13">
    <mergeCell ref="B86:N86"/>
    <mergeCell ref="B50:D50"/>
    <mergeCell ref="B60:D60"/>
    <mergeCell ref="B75:D75"/>
    <mergeCell ref="B80:N80"/>
    <mergeCell ref="B81:N81"/>
    <mergeCell ref="B85:N85"/>
    <mergeCell ref="B40:D40"/>
    <mergeCell ref="B2:N2"/>
    <mergeCell ref="B4:N4"/>
    <mergeCell ref="B8:D8"/>
    <mergeCell ref="B16:D16"/>
    <mergeCell ref="B28:D28"/>
  </mergeCells>
  <printOptions horizontalCentered="1"/>
  <pageMargins left="0.19685039370078741" right="0.19685039370078741" top="1.3779527559055118" bottom="0.39370078740157483" header="0.39370078740157483" footer="0"/>
  <pageSetup paperSize="9" scale="66" orientation="portrait" horizontalDpi="1200" verticalDpi="1200" r:id="rId1"/>
  <headerFooter alignWithMargins="0">
    <oddHeader>&amp;R&amp;"Arial,Negrito"&amp;18Anexo 2A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indexed="48"/>
    <pageSetUpPr fitToPage="1"/>
  </sheetPr>
  <dimension ref="A1:W207"/>
  <sheetViews>
    <sheetView zoomScaleNormal="100" zoomScaleSheetLayoutView="100" workbookViewId="0">
      <selection activeCell="G13" sqref="G13"/>
    </sheetView>
  </sheetViews>
  <sheetFormatPr defaultColWidth="9.125" defaultRowHeight="12.7" x14ac:dyDescent="0.2"/>
  <cols>
    <col min="1" max="1" width="2.375" style="11" customWidth="1"/>
    <col min="2" max="2" width="9.375" style="24" customWidth="1"/>
    <col min="3" max="3" width="53.375" style="25" bestFit="1" customWidth="1"/>
    <col min="4" max="4" width="13.75" style="25" customWidth="1"/>
    <col min="5" max="5" width="16.75" style="26" bestFit="1" customWidth="1"/>
    <col min="6" max="6" width="13" style="26" customWidth="1"/>
    <col min="7" max="8" width="13" style="35" customWidth="1"/>
    <col min="9" max="11" width="9.125" style="18"/>
    <col min="12" max="16384" width="9.125" style="1"/>
  </cols>
  <sheetData>
    <row r="1" spans="1:11" ht="3.7" customHeight="1" x14ac:dyDescent="0.2">
      <c r="A1" s="3"/>
      <c r="B1" s="4"/>
      <c r="C1" s="5"/>
      <c r="D1" s="5"/>
      <c r="E1" s="6"/>
      <c r="F1" s="6"/>
      <c r="G1" s="27"/>
      <c r="H1" s="27"/>
      <c r="I1" s="3"/>
      <c r="J1" s="3"/>
      <c r="K1" s="3"/>
    </row>
    <row r="2" spans="1:11" ht="15.7" customHeight="1" x14ac:dyDescent="0.2">
      <c r="A2" s="2"/>
      <c r="B2" s="266" t="s">
        <v>14</v>
      </c>
      <c r="C2" s="266"/>
      <c r="D2" s="266"/>
      <c r="E2" s="266"/>
      <c r="F2" s="266"/>
      <c r="G2" s="266"/>
      <c r="H2" s="266"/>
      <c r="I2" s="2"/>
      <c r="J2" s="2"/>
      <c r="K2" s="2"/>
    </row>
    <row r="3" spans="1:11" ht="3.7" customHeight="1" x14ac:dyDescent="0.2">
      <c r="A3" s="3"/>
      <c r="B3" s="4"/>
      <c r="C3" s="5"/>
      <c r="D3" s="5"/>
      <c r="E3" s="6"/>
      <c r="F3" s="6"/>
      <c r="G3" s="27"/>
      <c r="H3" s="27"/>
      <c r="I3" s="3"/>
      <c r="J3" s="3"/>
      <c r="K3" s="3"/>
    </row>
    <row r="4" spans="1:11" ht="14.3" customHeight="1" x14ac:dyDescent="0.2">
      <c r="A4" s="7"/>
      <c r="B4" s="267" t="s">
        <v>85</v>
      </c>
      <c r="C4" s="267"/>
      <c r="D4" s="267"/>
      <c r="E4" s="267"/>
      <c r="F4" s="267"/>
      <c r="G4" s="267"/>
      <c r="H4" s="267"/>
      <c r="I4" s="7"/>
      <c r="J4" s="7"/>
      <c r="K4" s="7"/>
    </row>
    <row r="5" spans="1:11" ht="3.7" customHeight="1" x14ac:dyDescent="0.2">
      <c r="A5" s="3"/>
      <c r="B5" s="4"/>
      <c r="C5" s="5"/>
      <c r="D5" s="5"/>
      <c r="E5" s="6"/>
      <c r="F5" s="6"/>
      <c r="G5" s="27"/>
      <c r="H5" s="27"/>
      <c r="I5" s="3"/>
      <c r="J5" s="3"/>
      <c r="K5" s="3"/>
    </row>
    <row r="6" spans="1:11" x14ac:dyDescent="0.2">
      <c r="A6" s="8"/>
      <c r="B6" s="9" t="s">
        <v>0</v>
      </c>
      <c r="C6" s="10" t="s">
        <v>1</v>
      </c>
      <c r="D6" s="9" t="s">
        <v>15</v>
      </c>
      <c r="E6" s="9" t="s">
        <v>16</v>
      </c>
      <c r="F6" s="28" t="s">
        <v>24</v>
      </c>
      <c r="G6" s="9" t="s">
        <v>78</v>
      </c>
      <c r="H6" s="28" t="s">
        <v>86</v>
      </c>
      <c r="I6" s="8"/>
      <c r="J6" s="8"/>
      <c r="K6" s="8"/>
    </row>
    <row r="7" spans="1:11" ht="6.7" customHeight="1" x14ac:dyDescent="0.2">
      <c r="B7" s="12"/>
      <c r="C7" s="13"/>
      <c r="D7" s="14"/>
      <c r="E7" s="14"/>
      <c r="F7" s="29"/>
      <c r="G7" s="14"/>
      <c r="H7" s="29"/>
      <c r="I7" s="11"/>
      <c r="J7" s="11"/>
      <c r="K7" s="11"/>
    </row>
    <row r="8" spans="1:11" s="18" customFormat="1" x14ac:dyDescent="0.2">
      <c r="A8" s="11"/>
      <c r="B8" s="15">
        <v>33</v>
      </c>
      <c r="C8" s="16" t="s">
        <v>75</v>
      </c>
      <c r="D8" s="17" t="s">
        <v>17</v>
      </c>
      <c r="E8" s="17" t="s">
        <v>18</v>
      </c>
      <c r="F8" s="30">
        <v>8</v>
      </c>
      <c r="G8" s="30"/>
      <c r="H8" s="30"/>
      <c r="I8" s="11"/>
      <c r="J8" s="11"/>
      <c r="K8" s="11"/>
    </row>
    <row r="9" spans="1:11" s="18" customFormat="1" x14ac:dyDescent="0.2">
      <c r="A9" s="11"/>
      <c r="B9" s="15">
        <v>34101</v>
      </c>
      <c r="C9" s="16" t="s">
        <v>40</v>
      </c>
      <c r="D9" s="17" t="s">
        <v>17</v>
      </c>
      <c r="E9" s="17" t="s">
        <v>18</v>
      </c>
      <c r="F9" s="30">
        <v>8</v>
      </c>
      <c r="G9" s="30">
        <f>80*3</f>
        <v>240</v>
      </c>
      <c r="H9" s="30" t="s">
        <v>87</v>
      </c>
      <c r="I9" s="11"/>
      <c r="J9" s="11"/>
      <c r="K9" s="11"/>
    </row>
    <row r="10" spans="1:11" s="18" customFormat="1" x14ac:dyDescent="0.2">
      <c r="A10" s="11"/>
      <c r="B10" s="15">
        <v>32</v>
      </c>
      <c r="C10" s="16" t="s">
        <v>74</v>
      </c>
      <c r="D10" s="17" t="s">
        <v>17</v>
      </c>
      <c r="E10" s="17" t="s">
        <v>18</v>
      </c>
      <c r="F10" s="30">
        <v>8</v>
      </c>
      <c r="G10" s="30"/>
      <c r="H10" s="30"/>
      <c r="I10" s="11"/>
      <c r="J10" s="11"/>
      <c r="K10" s="11"/>
    </row>
    <row r="11" spans="1:11" s="18" customFormat="1" x14ac:dyDescent="0.2">
      <c r="A11" s="11"/>
      <c r="B11" s="15">
        <v>34102</v>
      </c>
      <c r="C11" s="16" t="s">
        <v>41</v>
      </c>
      <c r="D11" s="17" t="s">
        <v>17</v>
      </c>
      <c r="E11" s="17" t="s">
        <v>18</v>
      </c>
      <c r="F11" s="30">
        <v>8</v>
      </c>
      <c r="G11" s="30">
        <f>80*3</f>
        <v>240</v>
      </c>
      <c r="H11" s="30" t="s">
        <v>87</v>
      </c>
      <c r="I11" s="11"/>
      <c r="J11" s="11"/>
      <c r="K11" s="11"/>
    </row>
    <row r="12" spans="1:11" s="18" customFormat="1" x14ac:dyDescent="0.2">
      <c r="A12" s="11"/>
      <c r="B12" s="15">
        <v>31</v>
      </c>
      <c r="C12" s="16" t="s">
        <v>76</v>
      </c>
      <c r="D12" s="17" t="s">
        <v>17</v>
      </c>
      <c r="E12" s="17" t="s">
        <v>20</v>
      </c>
      <c r="F12" s="30">
        <v>8</v>
      </c>
      <c r="G12" s="30"/>
      <c r="H12" s="30"/>
      <c r="I12" s="11"/>
      <c r="J12" s="11"/>
      <c r="K12" s="11"/>
    </row>
    <row r="13" spans="1:11" s="18" customFormat="1" x14ac:dyDescent="0.2">
      <c r="A13" s="11"/>
      <c r="B13" s="15">
        <v>34103</v>
      </c>
      <c r="C13" s="16" t="s">
        <v>42</v>
      </c>
      <c r="D13" s="17" t="s">
        <v>17</v>
      </c>
      <c r="E13" s="17" t="s">
        <v>18</v>
      </c>
      <c r="F13" s="30">
        <v>8</v>
      </c>
      <c r="G13" s="30">
        <f>80</f>
        <v>80</v>
      </c>
      <c r="H13" s="30" t="s">
        <v>87</v>
      </c>
      <c r="I13" s="11"/>
      <c r="J13" s="11"/>
      <c r="K13" s="11"/>
    </row>
    <row r="14" spans="1:11" s="18" customFormat="1" x14ac:dyDescent="0.2">
      <c r="A14" s="11"/>
      <c r="B14" s="15">
        <v>30</v>
      </c>
      <c r="C14" s="16" t="s">
        <v>43</v>
      </c>
      <c r="D14" s="17" t="s">
        <v>17</v>
      </c>
      <c r="E14" s="17" t="s">
        <v>20</v>
      </c>
      <c r="F14" s="30">
        <v>8</v>
      </c>
      <c r="G14" s="30"/>
      <c r="H14" s="30"/>
      <c r="I14" s="11"/>
      <c r="J14" s="11"/>
      <c r="K14" s="11"/>
    </row>
    <row r="15" spans="1:11" s="18" customFormat="1" x14ac:dyDescent="0.2">
      <c r="A15" s="11"/>
      <c r="B15" s="15">
        <v>34104</v>
      </c>
      <c r="C15" s="16" t="s">
        <v>43</v>
      </c>
      <c r="D15" s="17" t="s">
        <v>17</v>
      </c>
      <c r="E15" s="17" t="s">
        <v>20</v>
      </c>
      <c r="F15" s="30">
        <v>6</v>
      </c>
      <c r="G15" s="30">
        <f>80</f>
        <v>80</v>
      </c>
      <c r="H15" s="30" t="s">
        <v>91</v>
      </c>
      <c r="I15" s="11"/>
      <c r="J15" s="11"/>
      <c r="K15" s="11"/>
    </row>
    <row r="16" spans="1:11" s="18" customFormat="1" x14ac:dyDescent="0.2">
      <c r="A16" s="11"/>
      <c r="B16" s="15">
        <v>60</v>
      </c>
      <c r="C16" s="16" t="s">
        <v>38</v>
      </c>
      <c r="D16" s="17" t="s">
        <v>22</v>
      </c>
      <c r="E16" s="17" t="s">
        <v>20</v>
      </c>
      <c r="F16" s="30">
        <v>4</v>
      </c>
      <c r="G16" s="30">
        <f>80</f>
        <v>80</v>
      </c>
      <c r="H16" s="30" t="s">
        <v>88</v>
      </c>
      <c r="I16" s="11"/>
      <c r="J16" s="11"/>
      <c r="K16" s="11"/>
    </row>
    <row r="17" spans="1:11" s="18" customFormat="1" x14ac:dyDescent="0.2">
      <c r="A17" s="11"/>
      <c r="B17" s="15">
        <v>711</v>
      </c>
      <c r="C17" s="16" t="s">
        <v>37</v>
      </c>
      <c r="D17" s="17" t="s">
        <v>22</v>
      </c>
      <c r="E17" s="17" t="s">
        <v>20</v>
      </c>
      <c r="F17" s="30">
        <v>4</v>
      </c>
      <c r="G17" s="30">
        <f>80</f>
        <v>80</v>
      </c>
      <c r="H17" s="30" t="s">
        <v>88</v>
      </c>
      <c r="I17" s="11"/>
      <c r="J17" s="11"/>
      <c r="K17" s="11"/>
    </row>
    <row r="18" spans="1:11" s="18" customFormat="1" x14ac:dyDescent="0.2">
      <c r="A18" s="11"/>
      <c r="B18" s="15">
        <v>708</v>
      </c>
      <c r="C18" s="16" t="s">
        <v>36</v>
      </c>
      <c r="D18" s="17" t="s">
        <v>22</v>
      </c>
      <c r="E18" s="17" t="s">
        <v>20</v>
      </c>
      <c r="F18" s="30">
        <v>4</v>
      </c>
      <c r="G18" s="30">
        <f>80</f>
        <v>80</v>
      </c>
      <c r="H18" s="30" t="s">
        <v>88</v>
      </c>
      <c r="I18" s="11"/>
      <c r="J18" s="11"/>
      <c r="K18" s="11"/>
    </row>
    <row r="19" spans="1:11" s="18" customFormat="1" x14ac:dyDescent="0.2">
      <c r="A19" s="11"/>
      <c r="B19" s="15">
        <v>710</v>
      </c>
      <c r="C19" s="16" t="s">
        <v>35</v>
      </c>
      <c r="D19" s="17" t="s">
        <v>22</v>
      </c>
      <c r="E19" s="17" t="s">
        <v>20</v>
      </c>
      <c r="F19" s="30">
        <v>4</v>
      </c>
      <c r="G19" s="30">
        <f>80</f>
        <v>80</v>
      </c>
      <c r="H19" s="30" t="s">
        <v>88</v>
      </c>
      <c r="I19" s="11"/>
      <c r="J19" s="11"/>
      <c r="K19" s="11"/>
    </row>
    <row r="20" spans="1:11" x14ac:dyDescent="0.2">
      <c r="B20" s="268" t="s">
        <v>30</v>
      </c>
      <c r="C20" s="269"/>
      <c r="D20" s="19"/>
      <c r="E20" s="19"/>
      <c r="F20" s="31"/>
      <c r="G20" s="31"/>
      <c r="H20" s="31"/>
      <c r="I20" s="11"/>
      <c r="J20" s="11"/>
      <c r="K20" s="11"/>
    </row>
    <row r="21" spans="1:11" ht="7.95" customHeight="1" x14ac:dyDescent="0.2">
      <c r="B21" s="20"/>
      <c r="C21" s="21"/>
      <c r="D21" s="22"/>
      <c r="E21" s="22"/>
      <c r="F21" s="32"/>
      <c r="G21" s="32"/>
      <c r="H21" s="32"/>
      <c r="I21" s="11"/>
      <c r="J21" s="11"/>
      <c r="K21" s="11"/>
    </row>
    <row r="22" spans="1:11" s="18" customFormat="1" x14ac:dyDescent="0.2">
      <c r="A22" s="11"/>
      <c r="B22" s="15">
        <v>10</v>
      </c>
      <c r="C22" s="16" t="s">
        <v>44</v>
      </c>
      <c r="D22" s="17" t="s">
        <v>19</v>
      </c>
      <c r="E22" s="17" t="s">
        <v>21</v>
      </c>
      <c r="F22" s="30">
        <v>6</v>
      </c>
      <c r="G22" s="30"/>
      <c r="H22" s="30"/>
      <c r="I22" s="11"/>
      <c r="J22" s="11"/>
      <c r="K22" s="11"/>
    </row>
    <row r="23" spans="1:11" s="18" customFormat="1" x14ac:dyDescent="0.2">
      <c r="A23" s="11"/>
      <c r="B23" s="15">
        <v>39</v>
      </c>
      <c r="C23" s="16" t="s">
        <v>44</v>
      </c>
      <c r="D23" s="17" t="s">
        <v>19</v>
      </c>
      <c r="E23" s="17" t="s">
        <v>20</v>
      </c>
      <c r="F23" s="30">
        <v>10</v>
      </c>
      <c r="G23" s="30"/>
      <c r="H23" s="30"/>
      <c r="I23" s="11"/>
      <c r="J23" s="11"/>
      <c r="K23" s="11"/>
    </row>
    <row r="24" spans="1:11" s="18" customFormat="1" x14ac:dyDescent="0.2">
      <c r="A24" s="11"/>
      <c r="B24" s="15">
        <v>39</v>
      </c>
      <c r="C24" s="16" t="s">
        <v>44</v>
      </c>
      <c r="D24" s="17" t="s">
        <v>19</v>
      </c>
      <c r="E24" s="17" t="s">
        <v>20</v>
      </c>
      <c r="F24" s="30">
        <v>8</v>
      </c>
      <c r="G24" s="30"/>
      <c r="H24" s="30"/>
      <c r="I24" s="11"/>
      <c r="J24" s="11"/>
      <c r="K24" s="11"/>
    </row>
    <row r="25" spans="1:11" s="18" customFormat="1" x14ac:dyDescent="0.2">
      <c r="A25" s="11"/>
      <c r="B25" s="15">
        <v>31101</v>
      </c>
      <c r="C25" s="16" t="s">
        <v>44</v>
      </c>
      <c r="D25" s="17" t="s">
        <v>19</v>
      </c>
      <c r="E25" s="17" t="s">
        <v>18</v>
      </c>
      <c r="F25" s="30">
        <v>8</v>
      </c>
      <c r="G25" s="30">
        <f>80*2</f>
        <v>160</v>
      </c>
      <c r="H25" s="30" t="s">
        <v>87</v>
      </c>
      <c r="I25" s="11"/>
      <c r="J25" s="11"/>
      <c r="K25" s="11"/>
    </row>
    <row r="26" spans="1:11" s="18" customFormat="1" x14ac:dyDescent="0.2">
      <c r="A26" s="11"/>
      <c r="B26" s="15">
        <v>40</v>
      </c>
      <c r="C26" s="16" t="s">
        <v>71</v>
      </c>
      <c r="D26" s="17" t="s">
        <v>19</v>
      </c>
      <c r="E26" s="17" t="s">
        <v>21</v>
      </c>
      <c r="F26" s="30">
        <v>8</v>
      </c>
      <c r="G26" s="30"/>
      <c r="H26" s="30"/>
      <c r="I26" s="11"/>
      <c r="J26" s="11"/>
      <c r="K26" s="11"/>
    </row>
    <row r="27" spans="1:11" s="18" customFormat="1" x14ac:dyDescent="0.2">
      <c r="A27" s="11"/>
      <c r="B27" s="15">
        <v>31103</v>
      </c>
      <c r="C27" s="16" t="s">
        <v>71</v>
      </c>
      <c r="D27" s="17" t="s">
        <v>19</v>
      </c>
      <c r="E27" s="17" t="s">
        <v>20</v>
      </c>
      <c r="F27" s="30">
        <v>8</v>
      </c>
      <c r="G27" s="30">
        <v>80</v>
      </c>
      <c r="H27" s="30" t="s">
        <v>87</v>
      </c>
      <c r="I27" s="11"/>
      <c r="J27" s="11"/>
      <c r="K27" s="11"/>
    </row>
    <row r="28" spans="1:11" s="18" customFormat="1" x14ac:dyDescent="0.2">
      <c r="A28" s="11"/>
      <c r="B28" s="15">
        <v>9</v>
      </c>
      <c r="C28" s="16" t="s">
        <v>45</v>
      </c>
      <c r="D28" s="17" t="s">
        <v>19</v>
      </c>
      <c r="E28" s="17" t="s">
        <v>18</v>
      </c>
      <c r="F28" s="30">
        <v>8</v>
      </c>
      <c r="G28" s="30"/>
      <c r="H28" s="30"/>
      <c r="I28" s="11"/>
      <c r="J28" s="11"/>
      <c r="K28" s="11"/>
    </row>
    <row r="29" spans="1:11" s="18" customFormat="1" x14ac:dyDescent="0.2">
      <c r="A29" s="11"/>
      <c r="B29" s="15">
        <v>31104</v>
      </c>
      <c r="C29" s="16" t="s">
        <v>45</v>
      </c>
      <c r="D29" s="17" t="s">
        <v>19</v>
      </c>
      <c r="E29" s="17" t="s">
        <v>18</v>
      </c>
      <c r="F29" s="30">
        <v>8</v>
      </c>
      <c r="G29" s="30">
        <f>80*2</f>
        <v>160</v>
      </c>
      <c r="H29" s="30" t="s">
        <v>87</v>
      </c>
      <c r="I29" s="11"/>
      <c r="J29" s="11"/>
      <c r="K29" s="11"/>
    </row>
    <row r="30" spans="1:11" s="18" customFormat="1" x14ac:dyDescent="0.2">
      <c r="A30" s="11"/>
      <c r="B30" s="15">
        <v>47</v>
      </c>
      <c r="C30" s="16" t="s">
        <v>46</v>
      </c>
      <c r="D30" s="17" t="s">
        <v>19</v>
      </c>
      <c r="E30" s="17" t="s">
        <v>18</v>
      </c>
      <c r="F30" s="30">
        <v>8</v>
      </c>
      <c r="G30" s="30"/>
      <c r="H30" s="30"/>
      <c r="I30" s="11"/>
      <c r="J30" s="11"/>
      <c r="K30" s="11"/>
    </row>
    <row r="31" spans="1:11" s="18" customFormat="1" x14ac:dyDescent="0.2">
      <c r="A31" s="11"/>
      <c r="B31" s="15">
        <v>31105</v>
      </c>
      <c r="C31" s="16" t="s">
        <v>46</v>
      </c>
      <c r="D31" s="17" t="s">
        <v>19</v>
      </c>
      <c r="E31" s="17" t="s">
        <v>21</v>
      </c>
      <c r="F31" s="30">
        <v>8</v>
      </c>
      <c r="G31" s="30">
        <v>80</v>
      </c>
      <c r="H31" s="30" t="s">
        <v>87</v>
      </c>
      <c r="I31" s="11"/>
      <c r="J31" s="11"/>
      <c r="K31" s="11"/>
    </row>
    <row r="32" spans="1:11" s="18" customFormat="1" x14ac:dyDescent="0.2">
      <c r="A32" s="11"/>
      <c r="B32" s="15">
        <v>806</v>
      </c>
      <c r="C32" s="16" t="s">
        <v>39</v>
      </c>
      <c r="D32" s="17" t="s">
        <v>19</v>
      </c>
      <c r="E32" s="17" t="s">
        <v>18</v>
      </c>
      <c r="F32" s="30">
        <v>4</v>
      </c>
      <c r="G32" s="30"/>
      <c r="H32" s="30"/>
      <c r="I32" s="11"/>
      <c r="J32" s="11"/>
      <c r="K32" s="11"/>
    </row>
    <row r="33" spans="1:11" s="18" customFormat="1" x14ac:dyDescent="0.2">
      <c r="A33" s="11"/>
      <c r="B33" s="15">
        <v>31131</v>
      </c>
      <c r="C33" s="16" t="s">
        <v>39</v>
      </c>
      <c r="D33" s="17" t="s">
        <v>19</v>
      </c>
      <c r="E33" s="17" t="s">
        <v>25</v>
      </c>
      <c r="F33" s="30">
        <v>4</v>
      </c>
      <c r="G33" s="30">
        <v>80</v>
      </c>
      <c r="H33" s="30" t="s">
        <v>88</v>
      </c>
      <c r="I33" s="11"/>
      <c r="J33" s="11"/>
      <c r="K33" s="11"/>
    </row>
    <row r="34" spans="1:11" s="18" customFormat="1" x14ac:dyDescent="0.2">
      <c r="A34" s="11"/>
      <c r="B34" s="15">
        <v>862</v>
      </c>
      <c r="C34" s="16" t="s">
        <v>34</v>
      </c>
      <c r="D34" s="17" t="s">
        <v>19</v>
      </c>
      <c r="E34" s="17" t="s">
        <v>20</v>
      </c>
      <c r="F34" s="30">
        <v>4</v>
      </c>
      <c r="G34" s="30"/>
      <c r="H34" s="30"/>
      <c r="I34" s="11"/>
      <c r="J34" s="11"/>
      <c r="K34" s="11"/>
    </row>
    <row r="35" spans="1:11" s="18" customFormat="1" x14ac:dyDescent="0.2">
      <c r="A35" s="11"/>
      <c r="B35" s="15">
        <v>31130</v>
      </c>
      <c r="C35" s="16" t="s">
        <v>34</v>
      </c>
      <c r="D35" s="17" t="s">
        <v>19</v>
      </c>
      <c r="E35" s="17" t="s">
        <v>20</v>
      </c>
      <c r="F35" s="30">
        <v>4</v>
      </c>
      <c r="G35" s="30">
        <v>80</v>
      </c>
      <c r="H35" s="30" t="s">
        <v>88</v>
      </c>
      <c r="I35" s="11"/>
      <c r="J35" s="11"/>
      <c r="K35" s="11"/>
    </row>
    <row r="36" spans="1:11" x14ac:dyDescent="0.2">
      <c r="B36" s="268" t="s">
        <v>2</v>
      </c>
      <c r="C36" s="269"/>
      <c r="D36" s="19"/>
      <c r="E36" s="19"/>
      <c r="F36" s="31"/>
      <c r="G36" s="31"/>
      <c r="H36" s="31"/>
      <c r="I36" s="11"/>
      <c r="J36" s="11"/>
      <c r="K36" s="11"/>
    </row>
    <row r="37" spans="1:11" ht="7.95" customHeight="1" x14ac:dyDescent="0.2">
      <c r="B37" s="20"/>
      <c r="C37" s="21"/>
      <c r="D37" s="22"/>
      <c r="E37" s="22"/>
      <c r="F37" s="32"/>
      <c r="G37" s="32"/>
      <c r="H37" s="32"/>
      <c r="I37" s="11"/>
      <c r="J37" s="11"/>
      <c r="K37" s="11"/>
    </row>
    <row r="38" spans="1:11" s="18" customFormat="1" x14ac:dyDescent="0.2">
      <c r="A38" s="11"/>
      <c r="B38" s="15">
        <v>34</v>
      </c>
      <c r="C38" s="16" t="s">
        <v>73</v>
      </c>
      <c r="D38" s="17" t="s">
        <v>17</v>
      </c>
      <c r="E38" s="17" t="s">
        <v>20</v>
      </c>
      <c r="F38" s="30">
        <v>8</v>
      </c>
      <c r="G38" s="30"/>
      <c r="H38" s="30"/>
      <c r="I38" s="11"/>
      <c r="J38" s="11"/>
      <c r="K38" s="11"/>
    </row>
    <row r="39" spans="1:11" s="18" customFormat="1" x14ac:dyDescent="0.2">
      <c r="A39" s="11"/>
      <c r="B39" s="15">
        <v>35</v>
      </c>
      <c r="C39" s="16" t="s">
        <v>47</v>
      </c>
      <c r="D39" s="17" t="s">
        <v>17</v>
      </c>
      <c r="E39" s="17" t="s">
        <v>20</v>
      </c>
      <c r="F39" s="30">
        <v>10</v>
      </c>
      <c r="G39" s="30"/>
      <c r="H39" s="30"/>
      <c r="I39" s="11"/>
      <c r="J39" s="11"/>
      <c r="K39" s="11"/>
    </row>
    <row r="40" spans="1:11" s="18" customFormat="1" x14ac:dyDescent="0.2">
      <c r="A40" s="11"/>
      <c r="B40" s="15">
        <v>35102</v>
      </c>
      <c r="C40" s="16" t="s">
        <v>47</v>
      </c>
      <c r="D40" s="17" t="s">
        <v>17</v>
      </c>
      <c r="E40" s="17" t="s">
        <v>20</v>
      </c>
      <c r="F40" s="30">
        <v>10</v>
      </c>
      <c r="G40" s="30">
        <f>80</f>
        <v>80</v>
      </c>
      <c r="H40" s="30" t="s">
        <v>92</v>
      </c>
      <c r="I40" s="11"/>
      <c r="J40" s="11"/>
      <c r="K40" s="11"/>
    </row>
    <row r="41" spans="1:11" s="18" customFormat="1" x14ac:dyDescent="0.2">
      <c r="A41" s="11"/>
      <c r="B41" s="15">
        <v>38</v>
      </c>
      <c r="C41" s="16" t="s">
        <v>70</v>
      </c>
      <c r="D41" s="17" t="s">
        <v>17</v>
      </c>
      <c r="E41" s="17" t="s">
        <v>20</v>
      </c>
      <c r="F41" s="30">
        <v>6</v>
      </c>
      <c r="G41" s="30"/>
      <c r="H41" s="30"/>
      <c r="I41" s="11"/>
      <c r="J41" s="11"/>
      <c r="K41" s="11"/>
    </row>
    <row r="42" spans="1:11" s="18" customFormat="1" x14ac:dyDescent="0.2">
      <c r="A42" s="11"/>
      <c r="B42" s="15">
        <v>35103</v>
      </c>
      <c r="C42" s="16" t="s">
        <v>70</v>
      </c>
      <c r="D42" s="17" t="s">
        <v>17</v>
      </c>
      <c r="E42" s="17" t="s">
        <v>20</v>
      </c>
      <c r="F42" s="30">
        <v>6</v>
      </c>
      <c r="G42" s="30">
        <v>60</v>
      </c>
      <c r="H42" s="30" t="s">
        <v>91</v>
      </c>
      <c r="I42" s="11"/>
      <c r="J42" s="11"/>
      <c r="K42" s="11"/>
    </row>
    <row r="43" spans="1:11" s="18" customFormat="1" x14ac:dyDescent="0.2">
      <c r="A43" s="11"/>
      <c r="B43" s="15">
        <v>706</v>
      </c>
      <c r="C43" s="16" t="s">
        <v>48</v>
      </c>
      <c r="D43" s="17" t="s">
        <v>17</v>
      </c>
      <c r="E43" s="17" t="s">
        <v>20</v>
      </c>
      <c r="F43" s="30">
        <v>8</v>
      </c>
      <c r="G43" s="30">
        <f>80</f>
        <v>80</v>
      </c>
      <c r="H43" s="30" t="s">
        <v>87</v>
      </c>
      <c r="I43" s="11"/>
      <c r="J43" s="11"/>
      <c r="K43" s="11"/>
    </row>
    <row r="44" spans="1:11" s="18" customFormat="1" x14ac:dyDescent="0.2">
      <c r="A44" s="11"/>
      <c r="B44" s="15">
        <v>714</v>
      </c>
      <c r="C44" s="16" t="s">
        <v>31</v>
      </c>
      <c r="D44" s="17" t="s">
        <v>17</v>
      </c>
      <c r="E44" s="17" t="s">
        <v>20</v>
      </c>
      <c r="F44" s="30">
        <v>5</v>
      </c>
      <c r="G44" s="30">
        <f>80</f>
        <v>80</v>
      </c>
      <c r="H44" s="30" t="s">
        <v>89</v>
      </c>
      <c r="I44" s="11"/>
      <c r="J44" s="11"/>
      <c r="K44" s="11"/>
    </row>
    <row r="45" spans="1:11" s="18" customFormat="1" x14ac:dyDescent="0.2">
      <c r="A45" s="11"/>
      <c r="B45" s="15">
        <v>713</v>
      </c>
      <c r="C45" s="16" t="s">
        <v>32</v>
      </c>
      <c r="D45" s="17" t="s">
        <v>17</v>
      </c>
      <c r="E45" s="17" t="s">
        <v>20</v>
      </c>
      <c r="F45" s="30">
        <v>5</v>
      </c>
      <c r="G45" s="30">
        <f>80</f>
        <v>80</v>
      </c>
      <c r="H45" s="30" t="s">
        <v>89</v>
      </c>
      <c r="I45" s="11"/>
      <c r="J45" s="11"/>
      <c r="K45" s="11"/>
    </row>
    <row r="46" spans="1:11" x14ac:dyDescent="0.2">
      <c r="B46" s="268" t="s">
        <v>3</v>
      </c>
      <c r="C46" s="269"/>
      <c r="D46" s="19"/>
      <c r="E46" s="19"/>
      <c r="F46" s="31"/>
      <c r="G46" s="31"/>
      <c r="H46" s="31"/>
      <c r="I46" s="11"/>
      <c r="J46" s="11"/>
      <c r="K46" s="11"/>
    </row>
    <row r="47" spans="1:11" ht="7.95" customHeight="1" x14ac:dyDescent="0.2">
      <c r="B47" s="20"/>
      <c r="C47" s="21"/>
      <c r="D47" s="22"/>
      <c r="E47" s="22"/>
      <c r="F47" s="32"/>
      <c r="G47" s="32"/>
      <c r="H47" s="32"/>
      <c r="I47" s="11"/>
      <c r="J47" s="11"/>
      <c r="K47" s="11"/>
    </row>
    <row r="48" spans="1:11" s="18" customFormat="1" x14ac:dyDescent="0.2">
      <c r="A48" s="11"/>
      <c r="B48" s="15">
        <v>705</v>
      </c>
      <c r="C48" s="16" t="s">
        <v>49</v>
      </c>
      <c r="D48" s="17" t="s">
        <v>17</v>
      </c>
      <c r="E48" s="17" t="s">
        <v>20</v>
      </c>
      <c r="F48" s="30">
        <v>8</v>
      </c>
      <c r="G48" s="30">
        <f>60</f>
        <v>60</v>
      </c>
      <c r="H48" s="30" t="s">
        <v>87</v>
      </c>
      <c r="I48" s="11"/>
      <c r="J48" s="11"/>
      <c r="K48" s="11"/>
    </row>
    <row r="49" spans="1:11" s="18" customFormat="1" x14ac:dyDescent="0.2">
      <c r="A49" s="11"/>
      <c r="B49" s="15">
        <v>805</v>
      </c>
      <c r="C49" s="16" t="s">
        <v>50</v>
      </c>
      <c r="D49" s="17" t="s">
        <v>17</v>
      </c>
      <c r="E49" s="17" t="s">
        <v>18</v>
      </c>
      <c r="F49" s="30">
        <v>6</v>
      </c>
      <c r="G49" s="30"/>
      <c r="H49" s="30"/>
      <c r="I49" s="11"/>
      <c r="J49" s="11"/>
      <c r="K49" s="11"/>
    </row>
    <row r="50" spans="1:11" s="18" customFormat="1" x14ac:dyDescent="0.2">
      <c r="A50" s="11"/>
      <c r="B50" s="15">
        <v>805</v>
      </c>
      <c r="C50" s="16" t="s">
        <v>50</v>
      </c>
      <c r="D50" s="17" t="s">
        <v>17</v>
      </c>
      <c r="E50" s="17" t="s">
        <v>20</v>
      </c>
      <c r="F50" s="30">
        <v>7</v>
      </c>
      <c r="G50" s="30">
        <v>80</v>
      </c>
      <c r="H50" s="30" t="s">
        <v>90</v>
      </c>
      <c r="I50" s="11"/>
      <c r="J50" s="11"/>
      <c r="K50" s="11"/>
    </row>
    <row r="51" spans="1:11" s="18" customFormat="1" x14ac:dyDescent="0.2">
      <c r="A51" s="11"/>
      <c r="B51" s="15">
        <v>27</v>
      </c>
      <c r="C51" s="16" t="s">
        <v>51</v>
      </c>
      <c r="D51" s="17" t="s">
        <v>17</v>
      </c>
      <c r="E51" s="17" t="s">
        <v>26</v>
      </c>
      <c r="F51" s="30">
        <v>8</v>
      </c>
      <c r="G51" s="30"/>
      <c r="H51" s="30"/>
      <c r="I51" s="11"/>
      <c r="J51" s="11"/>
      <c r="K51" s="11"/>
    </row>
    <row r="52" spans="1:11" s="18" customFormat="1" x14ac:dyDescent="0.2">
      <c r="A52" s="11"/>
      <c r="B52" s="15">
        <v>27</v>
      </c>
      <c r="C52" s="16" t="s">
        <v>51</v>
      </c>
      <c r="D52" s="17" t="s">
        <v>17</v>
      </c>
      <c r="E52" s="17" t="s">
        <v>18</v>
      </c>
      <c r="F52" s="30">
        <v>8</v>
      </c>
      <c r="G52" s="30">
        <f>75*2</f>
        <v>150</v>
      </c>
      <c r="H52" s="30" t="s">
        <v>87</v>
      </c>
      <c r="I52" s="11"/>
      <c r="J52" s="11"/>
      <c r="K52" s="11"/>
    </row>
    <row r="53" spans="1:11" x14ac:dyDescent="0.2">
      <c r="B53" s="268" t="s">
        <v>4</v>
      </c>
      <c r="C53" s="269"/>
      <c r="D53" s="19"/>
      <c r="E53" s="19"/>
      <c r="F53" s="31"/>
      <c r="G53" s="31"/>
      <c r="H53" s="31"/>
      <c r="I53" s="11"/>
      <c r="J53" s="11"/>
      <c r="K53" s="11"/>
    </row>
    <row r="54" spans="1:11" ht="7.95" customHeight="1" x14ac:dyDescent="0.2">
      <c r="B54" s="20"/>
      <c r="C54" s="21"/>
      <c r="D54" s="22"/>
      <c r="E54" s="22"/>
      <c r="F54" s="32"/>
      <c r="G54" s="32"/>
      <c r="H54" s="32"/>
      <c r="I54" s="11"/>
      <c r="J54" s="11"/>
      <c r="K54" s="11"/>
    </row>
    <row r="55" spans="1:11" s="18" customFormat="1" x14ac:dyDescent="0.2">
      <c r="A55" s="11"/>
      <c r="B55" s="15">
        <v>33401</v>
      </c>
      <c r="C55" s="16" t="s">
        <v>52</v>
      </c>
      <c r="D55" s="17" t="s">
        <v>17</v>
      </c>
      <c r="E55" s="17" t="s">
        <v>18</v>
      </c>
      <c r="F55" s="30">
        <v>10</v>
      </c>
      <c r="G55" s="30">
        <f>50*2</f>
        <v>100</v>
      </c>
      <c r="H55" s="30" t="s">
        <v>92</v>
      </c>
      <c r="I55" s="11"/>
      <c r="J55" s="11"/>
      <c r="K55" s="11"/>
    </row>
    <row r="56" spans="1:11" x14ac:dyDescent="0.2">
      <c r="B56" s="268" t="s">
        <v>5</v>
      </c>
      <c r="C56" s="269"/>
      <c r="D56" s="19"/>
      <c r="E56" s="19"/>
      <c r="F56" s="31"/>
      <c r="G56" s="31"/>
      <c r="H56" s="31"/>
      <c r="I56" s="11"/>
      <c r="J56" s="11"/>
      <c r="K56" s="11"/>
    </row>
    <row r="57" spans="1:11" ht="7.95" customHeight="1" x14ac:dyDescent="0.2">
      <c r="B57" s="20"/>
      <c r="C57" s="21"/>
      <c r="D57" s="22"/>
      <c r="E57" s="22"/>
      <c r="F57" s="32"/>
      <c r="G57" s="32"/>
      <c r="H57" s="32"/>
      <c r="I57" s="11"/>
      <c r="J57" s="11"/>
      <c r="K57" s="11"/>
    </row>
    <row r="58" spans="1:11" s="18" customFormat="1" x14ac:dyDescent="0.2">
      <c r="A58" s="11"/>
      <c r="B58" s="15">
        <v>7</v>
      </c>
      <c r="C58" s="16" t="s">
        <v>53</v>
      </c>
      <c r="D58" s="17" t="s">
        <v>17</v>
      </c>
      <c r="E58" s="17" t="s">
        <v>20</v>
      </c>
      <c r="F58" s="30">
        <v>8</v>
      </c>
      <c r="G58" s="30">
        <f>80</f>
        <v>80</v>
      </c>
      <c r="H58" s="30" t="s">
        <v>87</v>
      </c>
      <c r="I58" s="11"/>
      <c r="J58" s="11"/>
      <c r="K58" s="11"/>
    </row>
    <row r="59" spans="1:11" s="18" customFormat="1" x14ac:dyDescent="0.2">
      <c r="A59" s="11"/>
      <c r="B59" s="15">
        <v>36</v>
      </c>
      <c r="C59" s="16" t="s">
        <v>54</v>
      </c>
      <c r="D59" s="17" t="s">
        <v>17</v>
      </c>
      <c r="E59" s="17" t="s">
        <v>20</v>
      </c>
      <c r="F59" s="30">
        <v>8</v>
      </c>
      <c r="G59" s="30">
        <f>80</f>
        <v>80</v>
      </c>
      <c r="H59" s="30" t="s">
        <v>87</v>
      </c>
      <c r="I59" s="11"/>
      <c r="J59" s="11"/>
      <c r="K59" s="11"/>
    </row>
    <row r="60" spans="1:11" x14ac:dyDescent="0.2">
      <c r="B60" s="268" t="s">
        <v>6</v>
      </c>
      <c r="C60" s="269"/>
      <c r="D60" s="19"/>
      <c r="E60" s="19"/>
      <c r="F60" s="31"/>
      <c r="G60" s="31"/>
      <c r="H60" s="31"/>
      <c r="I60" s="11"/>
      <c r="J60" s="11"/>
      <c r="K60" s="11"/>
    </row>
    <row r="61" spans="1:11" ht="7.95" customHeight="1" x14ac:dyDescent="0.2">
      <c r="B61" s="20"/>
      <c r="C61" s="21"/>
      <c r="D61" s="22"/>
      <c r="E61" s="22"/>
      <c r="F61" s="32"/>
      <c r="G61" s="32"/>
      <c r="H61" s="32"/>
      <c r="I61" s="11"/>
      <c r="J61" s="11"/>
      <c r="K61" s="11"/>
    </row>
    <row r="62" spans="1:11" s="18" customFormat="1" x14ac:dyDescent="0.2">
      <c r="A62" s="11"/>
      <c r="B62" s="15">
        <v>33102</v>
      </c>
      <c r="C62" s="16" t="s">
        <v>55</v>
      </c>
      <c r="D62" s="17" t="s">
        <v>22</v>
      </c>
      <c r="E62" s="17" t="s">
        <v>20</v>
      </c>
      <c r="F62" s="30">
        <v>6</v>
      </c>
      <c r="G62" s="30">
        <f>80</f>
        <v>80</v>
      </c>
      <c r="H62" s="30" t="s">
        <v>91</v>
      </c>
      <c r="I62" s="11"/>
      <c r="J62" s="11"/>
      <c r="K62" s="11"/>
    </row>
    <row r="63" spans="1:11" s="18" customFormat="1" x14ac:dyDescent="0.2">
      <c r="A63" s="11"/>
      <c r="B63" s="15">
        <v>33101</v>
      </c>
      <c r="C63" s="16" t="s">
        <v>56</v>
      </c>
      <c r="D63" s="17" t="s">
        <v>22</v>
      </c>
      <c r="E63" s="17" t="s">
        <v>21</v>
      </c>
      <c r="F63" s="30">
        <v>6</v>
      </c>
      <c r="G63" s="30">
        <f>80</f>
        <v>80</v>
      </c>
      <c r="H63" s="30" t="s">
        <v>91</v>
      </c>
      <c r="I63" s="11"/>
      <c r="J63" s="11"/>
      <c r="K63" s="11"/>
    </row>
    <row r="64" spans="1:11" s="18" customFormat="1" x14ac:dyDescent="0.2">
      <c r="A64" s="11"/>
      <c r="B64" s="15">
        <v>81</v>
      </c>
      <c r="C64" s="36" t="s">
        <v>57</v>
      </c>
      <c r="D64" s="17" t="s">
        <v>22</v>
      </c>
      <c r="E64" s="17" t="s">
        <v>18</v>
      </c>
      <c r="F64" s="30">
        <v>6</v>
      </c>
      <c r="G64" s="30">
        <f>80*2</f>
        <v>160</v>
      </c>
      <c r="H64" s="30" t="s">
        <v>91</v>
      </c>
      <c r="I64" s="11"/>
      <c r="J64" s="11"/>
      <c r="K64" s="11"/>
    </row>
    <row r="65" spans="1:11" x14ac:dyDescent="0.2">
      <c r="B65" s="268" t="s">
        <v>7</v>
      </c>
      <c r="C65" s="269"/>
      <c r="D65" s="19"/>
      <c r="E65" s="19"/>
      <c r="F65" s="31"/>
      <c r="G65" s="31"/>
      <c r="H65" s="31"/>
      <c r="I65" s="11"/>
      <c r="J65" s="11"/>
      <c r="K65" s="11"/>
    </row>
    <row r="66" spans="1:11" ht="7.95" customHeight="1" x14ac:dyDescent="0.2">
      <c r="B66" s="20"/>
      <c r="C66" s="21"/>
      <c r="D66" s="22"/>
      <c r="E66" s="22"/>
      <c r="F66" s="32"/>
      <c r="G66" s="32"/>
      <c r="H66" s="32"/>
      <c r="I66" s="11"/>
      <c r="J66" s="11"/>
      <c r="K66" s="11"/>
    </row>
    <row r="67" spans="1:11" s="18" customFormat="1" x14ac:dyDescent="0.2">
      <c r="A67" s="11"/>
      <c r="B67" s="15">
        <v>45</v>
      </c>
      <c r="C67" s="16" t="s">
        <v>58</v>
      </c>
      <c r="D67" s="17" t="s">
        <v>17</v>
      </c>
      <c r="E67" s="17" t="s">
        <v>18</v>
      </c>
      <c r="F67" s="30">
        <v>6</v>
      </c>
      <c r="G67" s="30">
        <f>80*2</f>
        <v>160</v>
      </c>
      <c r="H67" s="30" t="s">
        <v>91</v>
      </c>
      <c r="I67" s="11"/>
      <c r="J67" s="11"/>
      <c r="K67" s="11"/>
    </row>
    <row r="68" spans="1:11" s="18" customFormat="1" x14ac:dyDescent="0.2">
      <c r="A68" s="11"/>
      <c r="B68" s="15">
        <v>65</v>
      </c>
      <c r="C68" s="16" t="s">
        <v>59</v>
      </c>
      <c r="D68" s="17" t="s">
        <v>17</v>
      </c>
      <c r="E68" s="17" t="s">
        <v>20</v>
      </c>
      <c r="F68" s="30">
        <v>8</v>
      </c>
      <c r="G68" s="30">
        <f>80</f>
        <v>80</v>
      </c>
      <c r="H68" s="30" t="s">
        <v>87</v>
      </c>
      <c r="I68" s="11"/>
      <c r="J68" s="11"/>
      <c r="K68" s="11"/>
    </row>
    <row r="69" spans="1:11" s="18" customFormat="1" x14ac:dyDescent="0.2">
      <c r="A69" s="11"/>
      <c r="B69" s="15">
        <v>31501</v>
      </c>
      <c r="C69" s="16" t="s">
        <v>60</v>
      </c>
      <c r="D69" s="17" t="s">
        <v>17</v>
      </c>
      <c r="E69" s="17" t="s">
        <v>21</v>
      </c>
      <c r="F69" s="30">
        <v>8</v>
      </c>
      <c r="G69" s="30">
        <f>80</f>
        <v>80</v>
      </c>
      <c r="H69" s="30" t="s">
        <v>87</v>
      </c>
      <c r="I69" s="11"/>
      <c r="J69" s="11"/>
      <c r="K69" s="11"/>
    </row>
    <row r="70" spans="1:11" x14ac:dyDescent="0.2">
      <c r="B70" s="268" t="s">
        <v>8</v>
      </c>
      <c r="C70" s="269"/>
      <c r="D70" s="19"/>
      <c r="E70" s="19"/>
      <c r="F70" s="31"/>
      <c r="G70" s="31"/>
      <c r="H70" s="31"/>
      <c r="I70" s="11"/>
      <c r="J70" s="11"/>
      <c r="K70" s="11"/>
    </row>
    <row r="71" spans="1:11" ht="7.95" customHeight="1" x14ac:dyDescent="0.2">
      <c r="B71" s="20"/>
      <c r="C71" s="21"/>
      <c r="D71" s="22"/>
      <c r="E71" s="22"/>
      <c r="F71" s="32"/>
      <c r="G71" s="32"/>
      <c r="H71" s="32"/>
      <c r="I71" s="11"/>
      <c r="J71" s="11"/>
      <c r="K71" s="11"/>
    </row>
    <row r="72" spans="1:11" s="18" customFormat="1" x14ac:dyDescent="0.2">
      <c r="A72" s="11"/>
      <c r="B72" s="15">
        <v>33201</v>
      </c>
      <c r="C72" s="16" t="s">
        <v>61</v>
      </c>
      <c r="D72" s="17" t="s">
        <v>17</v>
      </c>
      <c r="E72" s="17" t="s">
        <v>20</v>
      </c>
      <c r="F72" s="30">
        <v>6</v>
      </c>
      <c r="G72" s="30">
        <f>60</f>
        <v>60</v>
      </c>
      <c r="H72" s="30" t="s">
        <v>91</v>
      </c>
      <c r="I72" s="11"/>
      <c r="J72" s="11"/>
      <c r="K72" s="11"/>
    </row>
    <row r="73" spans="1:11" x14ac:dyDescent="0.2">
      <c r="B73" s="268" t="s">
        <v>29</v>
      </c>
      <c r="C73" s="269"/>
      <c r="D73" s="19"/>
      <c r="E73" s="19"/>
      <c r="F73" s="31"/>
      <c r="G73" s="31"/>
      <c r="H73" s="31"/>
      <c r="I73" s="11"/>
      <c r="J73" s="11"/>
      <c r="K73" s="11"/>
    </row>
    <row r="74" spans="1:11" ht="7.95" customHeight="1" x14ac:dyDescent="0.2">
      <c r="B74" s="20"/>
      <c r="C74" s="21"/>
      <c r="D74" s="22"/>
      <c r="E74" s="22"/>
      <c r="F74" s="32"/>
      <c r="G74" s="32"/>
      <c r="H74" s="32"/>
      <c r="I74" s="11"/>
      <c r="J74" s="11"/>
      <c r="K74" s="11"/>
    </row>
    <row r="75" spans="1:11" s="18" customFormat="1" x14ac:dyDescent="0.2">
      <c r="A75" s="11"/>
      <c r="B75" s="15">
        <v>25</v>
      </c>
      <c r="C75" s="16" t="s">
        <v>62</v>
      </c>
      <c r="D75" s="17" t="s">
        <v>17</v>
      </c>
      <c r="E75" s="17" t="s">
        <v>18</v>
      </c>
      <c r="F75" s="30">
        <v>8</v>
      </c>
      <c r="G75" s="30">
        <f>80*3</f>
        <v>240</v>
      </c>
      <c r="H75" s="30" t="s">
        <v>87</v>
      </c>
      <c r="I75" s="11"/>
      <c r="J75" s="11"/>
      <c r="K75" s="11"/>
    </row>
    <row r="76" spans="1:11" s="18" customFormat="1" x14ac:dyDescent="0.2">
      <c r="A76" s="11"/>
      <c r="B76" s="15">
        <v>24</v>
      </c>
      <c r="C76" s="16" t="s">
        <v>63</v>
      </c>
      <c r="D76" s="17" t="s">
        <v>17</v>
      </c>
      <c r="E76" s="17" t="s">
        <v>18</v>
      </c>
      <c r="F76" s="30">
        <v>8</v>
      </c>
      <c r="G76" s="30">
        <f>80*2</f>
        <v>160</v>
      </c>
      <c r="H76" s="30" t="s">
        <v>87</v>
      </c>
      <c r="I76" s="11"/>
      <c r="J76" s="11"/>
      <c r="K76" s="11"/>
    </row>
    <row r="77" spans="1:11" x14ac:dyDescent="0.2">
      <c r="B77" s="268" t="s">
        <v>28</v>
      </c>
      <c r="C77" s="269"/>
      <c r="D77" s="19"/>
      <c r="E77" s="19"/>
      <c r="F77" s="31"/>
      <c r="G77" s="31"/>
      <c r="H77" s="31"/>
      <c r="I77" s="11"/>
      <c r="J77" s="11"/>
      <c r="K77" s="11"/>
    </row>
    <row r="78" spans="1:11" ht="7.95" customHeight="1" x14ac:dyDescent="0.2">
      <c r="B78" s="20"/>
      <c r="C78" s="21"/>
      <c r="D78" s="22"/>
      <c r="E78" s="22"/>
      <c r="F78" s="32"/>
      <c r="G78" s="32"/>
      <c r="H78" s="32"/>
      <c r="I78" s="11"/>
      <c r="J78" s="11"/>
      <c r="K78" s="11"/>
    </row>
    <row r="79" spans="1:11" s="18" customFormat="1" x14ac:dyDescent="0.2">
      <c r="A79" s="11"/>
      <c r="B79" s="15">
        <v>31301</v>
      </c>
      <c r="C79" s="16" t="s">
        <v>64</v>
      </c>
      <c r="D79" s="17" t="s">
        <v>19</v>
      </c>
      <c r="E79" s="17" t="s">
        <v>21</v>
      </c>
      <c r="F79" s="30">
        <v>10</v>
      </c>
      <c r="G79" s="30">
        <f>80*2</f>
        <v>160</v>
      </c>
      <c r="H79" s="30" t="s">
        <v>92</v>
      </c>
      <c r="I79" s="11"/>
      <c r="J79" s="11"/>
      <c r="K79" s="11"/>
    </row>
    <row r="80" spans="1:11" x14ac:dyDescent="0.2">
      <c r="B80" s="268" t="s">
        <v>9</v>
      </c>
      <c r="C80" s="269"/>
      <c r="D80" s="19"/>
      <c r="E80" s="19"/>
      <c r="F80" s="31"/>
      <c r="G80" s="31"/>
      <c r="H80" s="31"/>
      <c r="I80" s="11"/>
      <c r="J80" s="11"/>
      <c r="K80" s="11"/>
    </row>
    <row r="81" spans="1:11" ht="7.95" customHeight="1" x14ac:dyDescent="0.2">
      <c r="B81" s="20"/>
      <c r="C81" s="21"/>
      <c r="D81" s="22"/>
      <c r="E81" s="22"/>
      <c r="F81" s="32"/>
      <c r="G81" s="32"/>
      <c r="H81" s="32"/>
      <c r="I81" s="11"/>
      <c r="J81" s="11"/>
      <c r="K81" s="11"/>
    </row>
    <row r="82" spans="1:11" s="18" customFormat="1" x14ac:dyDescent="0.2">
      <c r="A82" s="11"/>
      <c r="B82" s="15">
        <v>31401</v>
      </c>
      <c r="C82" s="16" t="s">
        <v>65</v>
      </c>
      <c r="D82" s="17" t="s">
        <v>17</v>
      </c>
      <c r="E82" s="17" t="s">
        <v>23</v>
      </c>
      <c r="F82" s="30">
        <v>8</v>
      </c>
      <c r="G82" s="30">
        <f>80</f>
        <v>80</v>
      </c>
      <c r="H82" s="30" t="s">
        <v>87</v>
      </c>
      <c r="I82" s="11"/>
      <c r="J82" s="11"/>
      <c r="K82" s="11"/>
    </row>
    <row r="83" spans="1:11" x14ac:dyDescent="0.2">
      <c r="B83" s="268" t="s">
        <v>10</v>
      </c>
      <c r="C83" s="269"/>
      <c r="D83" s="19"/>
      <c r="E83" s="19"/>
      <c r="F83" s="31"/>
      <c r="G83" s="31"/>
      <c r="H83" s="31"/>
      <c r="I83" s="11"/>
      <c r="J83" s="11"/>
      <c r="K83" s="11"/>
    </row>
    <row r="84" spans="1:11" ht="7.95" customHeight="1" x14ac:dyDescent="0.2">
      <c r="B84" s="20"/>
      <c r="C84" s="21"/>
      <c r="D84" s="22"/>
      <c r="E84" s="22"/>
      <c r="F84" s="32"/>
      <c r="G84" s="32"/>
      <c r="H84" s="32"/>
      <c r="I84" s="11"/>
      <c r="J84" s="11"/>
      <c r="K84" s="11"/>
    </row>
    <row r="85" spans="1:11" s="18" customFormat="1" x14ac:dyDescent="0.2">
      <c r="A85" s="11"/>
      <c r="B85" s="15">
        <v>31201</v>
      </c>
      <c r="C85" s="16" t="s">
        <v>66</v>
      </c>
      <c r="D85" s="17" t="s">
        <v>19</v>
      </c>
      <c r="E85" s="17" t="s">
        <v>20</v>
      </c>
      <c r="F85" s="30">
        <v>8</v>
      </c>
      <c r="G85" s="30">
        <f>60</f>
        <v>60</v>
      </c>
      <c r="H85" s="30" t="s">
        <v>87</v>
      </c>
      <c r="I85" s="11"/>
      <c r="J85" s="11"/>
      <c r="K85" s="11"/>
    </row>
    <row r="86" spans="1:11" s="18" customFormat="1" x14ac:dyDescent="0.2">
      <c r="A86" s="11"/>
      <c r="B86" s="15">
        <v>31202</v>
      </c>
      <c r="C86" s="16" t="s">
        <v>11</v>
      </c>
      <c r="D86" s="17" t="s">
        <v>19</v>
      </c>
      <c r="E86" s="17" t="s">
        <v>18</v>
      </c>
      <c r="F86" s="30">
        <v>8</v>
      </c>
      <c r="G86" s="30">
        <f>80*2</f>
        <v>160</v>
      </c>
      <c r="H86" s="30" t="s">
        <v>87</v>
      </c>
      <c r="I86" s="11"/>
      <c r="J86" s="11"/>
      <c r="K86" s="11"/>
    </row>
    <row r="87" spans="1:11" x14ac:dyDescent="0.2">
      <c r="B87" s="268" t="s">
        <v>27</v>
      </c>
      <c r="C87" s="269"/>
      <c r="D87" s="19"/>
      <c r="E87" s="19"/>
      <c r="F87" s="31"/>
      <c r="G87" s="31"/>
      <c r="H87" s="31"/>
      <c r="I87" s="11"/>
      <c r="J87" s="11"/>
      <c r="K87" s="11"/>
    </row>
    <row r="88" spans="1:11" ht="7.95" customHeight="1" x14ac:dyDescent="0.2">
      <c r="B88" s="20"/>
      <c r="C88" s="21"/>
      <c r="D88" s="22"/>
      <c r="E88" s="22"/>
      <c r="F88" s="32"/>
      <c r="G88" s="32"/>
      <c r="H88" s="32"/>
      <c r="I88" s="11"/>
      <c r="J88" s="11"/>
      <c r="K88" s="11"/>
    </row>
    <row r="89" spans="1:11" s="18" customFormat="1" x14ac:dyDescent="0.2">
      <c r="A89" s="11"/>
      <c r="B89" s="15">
        <v>22</v>
      </c>
      <c r="C89" s="16" t="s">
        <v>67</v>
      </c>
      <c r="D89" s="17" t="s">
        <v>17</v>
      </c>
      <c r="E89" s="17" t="s">
        <v>18</v>
      </c>
      <c r="F89" s="30">
        <v>8</v>
      </c>
      <c r="G89" s="30">
        <f>80*2</f>
        <v>160</v>
      </c>
      <c r="H89" s="30" t="s">
        <v>87</v>
      </c>
      <c r="I89" s="11"/>
      <c r="J89" s="11"/>
      <c r="K89" s="11"/>
    </row>
    <row r="90" spans="1:11" s="18" customFormat="1" ht="13.95" customHeight="1" x14ac:dyDescent="0.2">
      <c r="A90" s="11"/>
      <c r="B90" s="15">
        <v>21</v>
      </c>
      <c r="C90" s="16" t="s">
        <v>68</v>
      </c>
      <c r="D90" s="17" t="s">
        <v>17</v>
      </c>
      <c r="E90" s="17" t="s">
        <v>18</v>
      </c>
      <c r="F90" s="30">
        <v>8</v>
      </c>
      <c r="G90" s="30">
        <f>80*3</f>
        <v>240</v>
      </c>
      <c r="H90" s="30" t="s">
        <v>87</v>
      </c>
      <c r="I90" s="11"/>
      <c r="J90" s="11"/>
      <c r="K90" s="11"/>
    </row>
    <row r="91" spans="1:11" s="18" customFormat="1" x14ac:dyDescent="0.2">
      <c r="A91" s="11"/>
      <c r="B91" s="15">
        <v>32230</v>
      </c>
      <c r="C91" s="16" t="s">
        <v>33</v>
      </c>
      <c r="D91" s="17" t="s">
        <v>17</v>
      </c>
      <c r="E91" s="17" t="s">
        <v>20</v>
      </c>
      <c r="F91" s="30">
        <v>4</v>
      </c>
      <c r="G91" s="30">
        <f>80</f>
        <v>80</v>
      </c>
      <c r="H91" s="30" t="s">
        <v>88</v>
      </c>
      <c r="I91" s="11"/>
      <c r="J91" s="11"/>
      <c r="K91" s="11"/>
    </row>
    <row r="92" spans="1:11" x14ac:dyDescent="0.2">
      <c r="B92" s="268" t="s">
        <v>12</v>
      </c>
      <c r="C92" s="269"/>
      <c r="D92" s="19"/>
      <c r="E92" s="19"/>
      <c r="F92" s="31"/>
      <c r="G92" s="31"/>
      <c r="H92" s="31"/>
      <c r="I92" s="11"/>
      <c r="J92" s="11"/>
      <c r="K92" s="11"/>
    </row>
    <row r="93" spans="1:11" ht="7.95" customHeight="1" x14ac:dyDescent="0.2">
      <c r="B93" s="20"/>
      <c r="C93" s="21"/>
      <c r="D93" s="22"/>
      <c r="E93" s="22"/>
      <c r="F93" s="32"/>
      <c r="G93" s="32"/>
      <c r="H93" s="32"/>
      <c r="I93" s="11"/>
      <c r="J93" s="11"/>
      <c r="K93" s="11"/>
    </row>
    <row r="94" spans="1:11" s="18" customFormat="1" x14ac:dyDescent="0.2">
      <c r="A94" s="11"/>
      <c r="B94" s="15">
        <v>801</v>
      </c>
      <c r="C94" s="16" t="s">
        <v>69</v>
      </c>
      <c r="D94" s="17" t="s">
        <v>17</v>
      </c>
      <c r="E94" s="17" t="s">
        <v>18</v>
      </c>
      <c r="F94" s="30">
        <v>8</v>
      </c>
      <c r="G94" s="30">
        <f>50*2</f>
        <v>100</v>
      </c>
      <c r="H94" s="30" t="s">
        <v>87</v>
      </c>
      <c r="I94" s="11"/>
      <c r="J94" s="11"/>
      <c r="K94" s="11"/>
    </row>
    <row r="95" spans="1:11" x14ac:dyDescent="0.2">
      <c r="B95" s="268" t="s">
        <v>13</v>
      </c>
      <c r="C95" s="269"/>
      <c r="D95" s="19"/>
      <c r="E95" s="19"/>
      <c r="F95" s="31"/>
      <c r="G95" s="31"/>
      <c r="H95" s="31"/>
      <c r="I95" s="51"/>
      <c r="J95" s="11"/>
      <c r="K95" s="11"/>
    </row>
    <row r="96" spans="1:11" ht="4.95" customHeight="1" x14ac:dyDescent="0.2">
      <c r="A96" s="23"/>
      <c r="B96" s="23"/>
      <c r="C96" s="23"/>
      <c r="D96" s="23"/>
      <c r="E96" s="23"/>
      <c r="F96" s="23"/>
      <c r="G96" s="33"/>
      <c r="H96" s="33"/>
      <c r="I96" s="11"/>
      <c r="J96" s="11"/>
      <c r="K96" s="11"/>
    </row>
    <row r="97" spans="1:23" s="25" customFormat="1" x14ac:dyDescent="0.2">
      <c r="A97" s="13"/>
      <c r="B97" s="13" t="s">
        <v>77</v>
      </c>
      <c r="C97" s="13"/>
      <c r="D97" s="13"/>
      <c r="E97" s="13"/>
      <c r="F97" s="13"/>
      <c r="G97" s="37"/>
      <c r="H97" s="37"/>
      <c r="I97" s="13"/>
      <c r="J97" s="13"/>
      <c r="K97" s="13"/>
    </row>
    <row r="98" spans="1:23" ht="4.95" customHeight="1" x14ac:dyDescent="0.2">
      <c r="A98" s="23"/>
      <c r="B98" s="23"/>
      <c r="C98" s="23"/>
      <c r="D98" s="23"/>
      <c r="E98" s="23"/>
      <c r="F98" s="23"/>
      <c r="G98" s="33"/>
      <c r="H98" s="33"/>
      <c r="I98" s="11"/>
      <c r="J98" s="11"/>
      <c r="K98" s="11"/>
    </row>
    <row r="99" spans="1:23" s="48" customFormat="1" x14ac:dyDescent="0.2">
      <c r="A99" s="46"/>
      <c r="B99" s="265"/>
      <c r="C99" s="265"/>
      <c r="D99" s="265"/>
      <c r="E99" s="265"/>
      <c r="F99" s="265"/>
      <c r="G99" s="265"/>
      <c r="H99" s="265"/>
      <c r="I99" s="46"/>
      <c r="J99" s="46"/>
      <c r="K99" s="46"/>
      <c r="L99" s="46"/>
      <c r="M99" s="46"/>
      <c r="N99" s="46"/>
      <c r="O99" s="47"/>
      <c r="P99" s="47"/>
      <c r="Q99" s="47"/>
      <c r="R99" s="47"/>
      <c r="S99" s="47"/>
      <c r="T99" s="47"/>
      <c r="U99" s="47"/>
      <c r="V99" s="47"/>
      <c r="W99" s="47"/>
    </row>
    <row r="100" spans="1:23" s="48" customFormat="1" x14ac:dyDescent="0.2">
      <c r="A100" s="46"/>
      <c r="B100" s="265"/>
      <c r="C100" s="265"/>
      <c r="D100" s="265"/>
      <c r="E100" s="265"/>
      <c r="F100" s="265"/>
      <c r="G100" s="265"/>
      <c r="H100" s="265"/>
      <c r="I100" s="46"/>
      <c r="J100" s="46"/>
      <c r="K100" s="46"/>
      <c r="L100" s="46"/>
      <c r="M100" s="46"/>
      <c r="N100" s="46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1:23" s="48" customFormat="1" x14ac:dyDescent="0.2">
      <c r="A101" s="46"/>
      <c r="B101" s="265"/>
      <c r="C101" s="265"/>
      <c r="D101" s="265"/>
      <c r="E101" s="265"/>
      <c r="F101" s="265"/>
      <c r="G101" s="265"/>
      <c r="H101" s="265"/>
      <c r="I101" s="46"/>
      <c r="J101" s="46"/>
      <c r="K101" s="46"/>
      <c r="L101" s="46"/>
      <c r="M101" s="46"/>
      <c r="N101" s="46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1:23" ht="4.95" customHeight="1" x14ac:dyDescent="0.2">
      <c r="A102" s="23"/>
      <c r="B102" s="23"/>
      <c r="C102" s="23"/>
      <c r="D102" s="23"/>
      <c r="E102" s="23"/>
      <c r="F102" s="23"/>
      <c r="G102" s="33"/>
      <c r="H102" s="33"/>
      <c r="I102" s="11"/>
      <c r="J102" s="11"/>
      <c r="K102" s="11"/>
    </row>
    <row r="103" spans="1:23" s="48" customFormat="1" x14ac:dyDescent="0.2">
      <c r="A103" s="46"/>
      <c r="B103" s="265" t="s">
        <v>79</v>
      </c>
      <c r="C103" s="265"/>
      <c r="D103" s="265"/>
      <c r="E103" s="265"/>
      <c r="F103" s="265"/>
      <c r="G103" s="265"/>
      <c r="H103" s="265"/>
      <c r="I103" s="46"/>
      <c r="J103" s="46"/>
      <c r="K103" s="46"/>
      <c r="L103" s="46"/>
      <c r="M103" s="46"/>
      <c r="N103" s="46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1:23" customFormat="1" x14ac:dyDescent="0.2">
      <c r="A104" s="38"/>
      <c r="B104" s="39"/>
      <c r="C104" s="40"/>
      <c r="D104" s="39"/>
      <c r="E104" s="39"/>
      <c r="F104" s="39"/>
      <c r="G104" s="39"/>
      <c r="H104" s="39"/>
      <c r="I104" s="39"/>
      <c r="J104" s="39"/>
      <c r="K104" s="39"/>
      <c r="L104" s="39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</row>
    <row r="105" spans="1:23" customFormat="1" x14ac:dyDescent="0.2">
      <c r="A105" s="41"/>
      <c r="B105" s="42"/>
      <c r="C105" s="40"/>
      <c r="D105" s="38"/>
      <c r="E105" s="43"/>
      <c r="F105" s="38"/>
      <c r="G105" s="43"/>
      <c r="H105" s="43"/>
      <c r="I105" s="38"/>
      <c r="J105" s="43"/>
      <c r="K105" s="38"/>
      <c r="L105" s="44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</row>
    <row r="106" spans="1:23" customFormat="1" x14ac:dyDescent="0.2">
      <c r="A106" s="41"/>
      <c r="B106" s="42"/>
      <c r="C106" s="40"/>
      <c r="D106" s="38"/>
      <c r="E106" s="43"/>
      <c r="F106" s="38"/>
      <c r="G106" s="43"/>
      <c r="H106" s="43"/>
      <c r="I106" s="38"/>
      <c r="J106" s="43"/>
      <c r="K106" s="38"/>
      <c r="L106" s="44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</row>
    <row r="107" spans="1:23" customFormat="1" ht="15.7" customHeight="1" x14ac:dyDescent="0.2">
      <c r="A107" s="41"/>
      <c r="B107" s="250" t="s">
        <v>80</v>
      </c>
      <c r="C107" s="250"/>
      <c r="D107" s="250"/>
      <c r="E107" s="250"/>
      <c r="F107" s="250"/>
      <c r="G107" s="250"/>
      <c r="H107" s="250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38"/>
      <c r="T107" s="38"/>
      <c r="U107" s="38"/>
      <c r="V107" s="38"/>
      <c r="W107" s="38"/>
    </row>
    <row r="108" spans="1:23" customFormat="1" ht="15.7" customHeight="1" x14ac:dyDescent="0.2">
      <c r="A108" s="41"/>
      <c r="B108" s="250" t="s">
        <v>81</v>
      </c>
      <c r="C108" s="250"/>
      <c r="D108" s="250"/>
      <c r="E108" s="250"/>
      <c r="F108" s="250"/>
      <c r="G108" s="250"/>
      <c r="H108" s="250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38"/>
      <c r="T108" s="38"/>
      <c r="U108" s="38"/>
      <c r="V108" s="38"/>
      <c r="W108" s="38"/>
    </row>
    <row r="109" spans="1:23" x14ac:dyDescent="0.2">
      <c r="A109" s="1"/>
      <c r="B109" s="1"/>
      <c r="C109" s="1"/>
      <c r="D109" s="1"/>
      <c r="E109" s="1"/>
      <c r="F109" s="1"/>
      <c r="G109" s="34"/>
      <c r="H109" s="34"/>
    </row>
    <row r="110" spans="1:23" x14ac:dyDescent="0.2">
      <c r="A110" s="1"/>
      <c r="B110" s="1"/>
      <c r="C110" s="1"/>
      <c r="D110" s="1"/>
      <c r="E110" s="1"/>
      <c r="F110" s="1"/>
      <c r="G110" s="34"/>
      <c r="H110" s="34"/>
    </row>
    <row r="111" spans="1:23" x14ac:dyDescent="0.2">
      <c r="A111" s="1"/>
      <c r="B111" s="1"/>
      <c r="C111" s="1"/>
      <c r="D111" s="1"/>
      <c r="E111" s="1"/>
      <c r="F111" s="1"/>
      <c r="G111" s="34"/>
      <c r="H111" s="34"/>
    </row>
    <row r="112" spans="1:23" x14ac:dyDescent="0.2">
      <c r="A112" s="1"/>
      <c r="B112" s="1"/>
      <c r="C112" s="1"/>
      <c r="D112" s="1"/>
      <c r="E112" s="1"/>
      <c r="F112" s="1"/>
      <c r="G112" s="34"/>
      <c r="H112" s="34"/>
    </row>
    <row r="113" spans="1:8" x14ac:dyDescent="0.2">
      <c r="A113" s="1"/>
      <c r="B113" s="1"/>
      <c r="C113" s="1"/>
      <c r="D113" s="1"/>
      <c r="E113" s="1"/>
      <c r="F113" s="1"/>
      <c r="G113" s="34"/>
      <c r="H113" s="34"/>
    </row>
    <row r="114" spans="1:8" x14ac:dyDescent="0.2">
      <c r="A114" s="1"/>
      <c r="B114" s="1"/>
      <c r="C114" s="1"/>
      <c r="D114" s="1"/>
      <c r="E114" s="1"/>
      <c r="F114" s="1"/>
      <c r="G114" s="34"/>
      <c r="H114" s="34"/>
    </row>
    <row r="115" spans="1:8" x14ac:dyDescent="0.2">
      <c r="A115" s="1"/>
      <c r="B115" s="1"/>
      <c r="C115" s="1"/>
      <c r="D115" s="1"/>
      <c r="E115" s="1"/>
      <c r="F115" s="1"/>
      <c r="G115" s="34"/>
      <c r="H115" s="34"/>
    </row>
    <row r="116" spans="1:8" x14ac:dyDescent="0.2">
      <c r="A116" s="1"/>
      <c r="B116" s="1"/>
      <c r="C116" s="1"/>
      <c r="D116" s="1"/>
      <c r="E116" s="1"/>
      <c r="F116" s="1"/>
      <c r="G116" s="34"/>
      <c r="H116" s="34"/>
    </row>
    <row r="117" spans="1:8" x14ac:dyDescent="0.2">
      <c r="A117" s="1"/>
      <c r="B117" s="1"/>
      <c r="C117" s="1"/>
      <c r="D117" s="1"/>
      <c r="E117" s="1"/>
      <c r="F117" s="1"/>
      <c r="G117" s="34"/>
      <c r="H117" s="34"/>
    </row>
    <row r="118" spans="1:8" x14ac:dyDescent="0.2">
      <c r="A118" s="1"/>
      <c r="B118" s="1"/>
      <c r="C118" s="1"/>
      <c r="D118" s="1"/>
      <c r="E118" s="1"/>
      <c r="F118" s="1"/>
      <c r="G118" s="34"/>
      <c r="H118" s="34"/>
    </row>
    <row r="119" spans="1:8" x14ac:dyDescent="0.2">
      <c r="A119" s="1"/>
      <c r="B119" s="1"/>
      <c r="C119" s="1"/>
      <c r="D119" s="1"/>
      <c r="E119" s="1"/>
      <c r="F119" s="1"/>
      <c r="G119" s="34"/>
      <c r="H119" s="34"/>
    </row>
    <row r="120" spans="1:8" x14ac:dyDescent="0.2">
      <c r="A120" s="1"/>
      <c r="B120" s="1"/>
      <c r="C120" s="1"/>
      <c r="D120" s="1"/>
      <c r="E120" s="1"/>
      <c r="F120" s="1"/>
      <c r="G120" s="34"/>
      <c r="H120" s="34"/>
    </row>
    <row r="121" spans="1:8" x14ac:dyDescent="0.2">
      <c r="A121" s="1"/>
      <c r="B121" s="1"/>
      <c r="C121" s="1"/>
      <c r="D121" s="1"/>
      <c r="E121" s="1"/>
      <c r="F121" s="1"/>
      <c r="G121" s="34"/>
      <c r="H121" s="34"/>
    </row>
    <row r="122" spans="1:8" x14ac:dyDescent="0.2">
      <c r="A122" s="1"/>
      <c r="B122" s="1"/>
      <c r="C122" s="1"/>
      <c r="D122" s="1"/>
      <c r="E122" s="1"/>
      <c r="F122" s="1"/>
      <c r="G122" s="34"/>
      <c r="H122" s="34"/>
    </row>
    <row r="123" spans="1:8" x14ac:dyDescent="0.2">
      <c r="A123" s="1"/>
      <c r="B123" s="1"/>
      <c r="C123" s="1"/>
      <c r="D123" s="1"/>
      <c r="E123" s="1"/>
      <c r="F123" s="1"/>
      <c r="G123" s="34"/>
      <c r="H123" s="34"/>
    </row>
    <row r="124" spans="1:8" x14ac:dyDescent="0.2">
      <c r="A124" s="1"/>
      <c r="B124" s="1"/>
      <c r="C124" s="1"/>
      <c r="D124" s="1"/>
      <c r="E124" s="1"/>
      <c r="F124" s="1"/>
      <c r="G124" s="34"/>
      <c r="H124" s="34"/>
    </row>
    <row r="125" spans="1:8" x14ac:dyDescent="0.2">
      <c r="A125" s="1"/>
      <c r="B125" s="1"/>
      <c r="C125" s="1"/>
      <c r="D125" s="1"/>
      <c r="E125" s="1"/>
      <c r="F125" s="1"/>
      <c r="G125" s="34"/>
      <c r="H125" s="34"/>
    </row>
    <row r="126" spans="1:8" x14ac:dyDescent="0.2">
      <c r="A126" s="1"/>
      <c r="B126" s="1"/>
      <c r="C126" s="1"/>
      <c r="D126" s="1"/>
      <c r="E126" s="1"/>
      <c r="F126" s="1"/>
      <c r="G126" s="34"/>
      <c r="H126" s="34"/>
    </row>
    <row r="127" spans="1:8" x14ac:dyDescent="0.2">
      <c r="A127" s="1"/>
      <c r="B127" s="1"/>
      <c r="C127" s="1"/>
      <c r="D127" s="1"/>
      <c r="E127" s="1"/>
      <c r="F127" s="1"/>
      <c r="G127" s="34"/>
      <c r="H127" s="34"/>
    </row>
    <row r="128" spans="1:8" x14ac:dyDescent="0.2">
      <c r="A128" s="1"/>
      <c r="B128" s="1"/>
      <c r="C128" s="1"/>
      <c r="D128" s="1"/>
      <c r="E128" s="1"/>
      <c r="F128" s="1"/>
      <c r="G128" s="34"/>
      <c r="H128" s="34"/>
    </row>
    <row r="129" spans="1:8" x14ac:dyDescent="0.2">
      <c r="A129" s="1"/>
      <c r="B129" s="1"/>
      <c r="C129" s="1"/>
      <c r="D129" s="1"/>
      <c r="E129" s="1"/>
      <c r="F129" s="1"/>
      <c r="G129" s="34"/>
      <c r="H129" s="34"/>
    </row>
    <row r="130" spans="1:8" x14ac:dyDescent="0.2">
      <c r="A130" s="1"/>
      <c r="B130" s="1"/>
      <c r="C130" s="1"/>
      <c r="D130" s="1"/>
      <c r="E130" s="1"/>
      <c r="F130" s="1"/>
      <c r="G130" s="34"/>
      <c r="H130" s="34"/>
    </row>
    <row r="131" spans="1:8" x14ac:dyDescent="0.2">
      <c r="A131" s="1"/>
      <c r="B131" s="1"/>
      <c r="C131" s="1"/>
      <c r="D131" s="1"/>
      <c r="E131" s="1"/>
      <c r="F131" s="1"/>
      <c r="G131" s="34"/>
      <c r="H131" s="34"/>
    </row>
    <row r="132" spans="1:8" x14ac:dyDescent="0.2">
      <c r="A132" s="1"/>
      <c r="B132" s="1"/>
      <c r="C132" s="1"/>
      <c r="D132" s="1"/>
      <c r="E132" s="1"/>
      <c r="F132" s="1"/>
      <c r="G132" s="34"/>
      <c r="H132" s="34"/>
    </row>
    <row r="133" spans="1:8" x14ac:dyDescent="0.2">
      <c r="A133" s="1"/>
      <c r="B133" s="1"/>
      <c r="C133" s="1"/>
      <c r="D133" s="1"/>
      <c r="E133" s="1"/>
      <c r="F133" s="1"/>
      <c r="G133" s="34"/>
      <c r="H133" s="34"/>
    </row>
    <row r="134" spans="1:8" x14ac:dyDescent="0.2">
      <c r="A134" s="1"/>
      <c r="B134" s="1"/>
      <c r="C134" s="1"/>
      <c r="D134" s="1"/>
      <c r="E134" s="1"/>
      <c r="F134" s="1"/>
      <c r="G134" s="34"/>
      <c r="H134" s="34"/>
    </row>
    <row r="135" spans="1:8" x14ac:dyDescent="0.2">
      <c r="A135" s="1"/>
      <c r="B135" s="1"/>
      <c r="C135" s="1"/>
      <c r="D135" s="1"/>
      <c r="E135" s="1"/>
      <c r="F135" s="1"/>
      <c r="G135" s="34"/>
      <c r="H135" s="34"/>
    </row>
    <row r="136" spans="1:8" x14ac:dyDescent="0.2">
      <c r="A136" s="1"/>
      <c r="B136" s="1"/>
      <c r="C136" s="1"/>
      <c r="D136" s="1"/>
      <c r="E136" s="1"/>
      <c r="F136" s="1"/>
      <c r="G136" s="34"/>
      <c r="H136" s="34"/>
    </row>
    <row r="137" spans="1:8" x14ac:dyDescent="0.2">
      <c r="A137" s="1"/>
      <c r="B137" s="1"/>
      <c r="C137" s="1"/>
      <c r="D137" s="1"/>
      <c r="E137" s="1"/>
      <c r="F137" s="1"/>
      <c r="G137" s="34"/>
      <c r="H137" s="34"/>
    </row>
    <row r="138" spans="1:8" x14ac:dyDescent="0.2">
      <c r="A138" s="1"/>
      <c r="B138" s="1"/>
      <c r="C138" s="1"/>
      <c r="D138" s="1"/>
      <c r="E138" s="1"/>
      <c r="F138" s="1"/>
      <c r="G138" s="34"/>
      <c r="H138" s="34"/>
    </row>
    <row r="139" spans="1:8" x14ac:dyDescent="0.2">
      <c r="A139" s="1"/>
      <c r="B139" s="1"/>
      <c r="C139" s="1"/>
      <c r="D139" s="1"/>
      <c r="E139" s="1"/>
      <c r="F139" s="1"/>
      <c r="G139" s="34"/>
      <c r="H139" s="34"/>
    </row>
    <row r="140" spans="1:8" x14ac:dyDescent="0.2">
      <c r="A140" s="1"/>
      <c r="B140" s="1"/>
      <c r="C140" s="1"/>
      <c r="D140" s="1"/>
      <c r="E140" s="1"/>
      <c r="F140" s="1"/>
      <c r="G140" s="34"/>
      <c r="H140" s="34"/>
    </row>
    <row r="141" spans="1:8" x14ac:dyDescent="0.2">
      <c r="A141" s="1"/>
      <c r="B141" s="1"/>
      <c r="C141" s="1"/>
      <c r="D141" s="1"/>
      <c r="E141" s="1"/>
      <c r="F141" s="1"/>
      <c r="G141" s="34"/>
      <c r="H141" s="34"/>
    </row>
    <row r="142" spans="1:8" x14ac:dyDescent="0.2">
      <c r="A142" s="1"/>
      <c r="B142" s="1"/>
      <c r="C142" s="1"/>
      <c r="D142" s="1"/>
      <c r="E142" s="1"/>
      <c r="F142" s="1"/>
      <c r="G142" s="34"/>
      <c r="H142" s="34"/>
    </row>
    <row r="143" spans="1:8" x14ac:dyDescent="0.2">
      <c r="A143" s="1"/>
      <c r="B143" s="1"/>
      <c r="C143" s="1"/>
      <c r="D143" s="1"/>
      <c r="E143" s="1"/>
      <c r="F143" s="1"/>
      <c r="G143" s="34"/>
      <c r="H143" s="34"/>
    </row>
    <row r="144" spans="1:8" x14ac:dyDescent="0.2">
      <c r="A144" s="1"/>
      <c r="B144" s="1"/>
      <c r="C144" s="1"/>
      <c r="D144" s="1"/>
      <c r="E144" s="1"/>
      <c r="F144" s="1"/>
      <c r="G144" s="34"/>
      <c r="H144" s="34"/>
    </row>
    <row r="145" spans="1:8" x14ac:dyDescent="0.2">
      <c r="A145" s="1"/>
      <c r="B145" s="1"/>
      <c r="C145" s="1"/>
      <c r="D145" s="1"/>
      <c r="E145" s="1"/>
      <c r="F145" s="1"/>
      <c r="G145" s="34"/>
      <c r="H145" s="34"/>
    </row>
    <row r="146" spans="1:8" x14ac:dyDescent="0.2">
      <c r="A146" s="1"/>
      <c r="B146" s="1"/>
      <c r="C146" s="1"/>
      <c r="D146" s="1"/>
      <c r="E146" s="1"/>
      <c r="F146" s="1"/>
      <c r="G146" s="34"/>
      <c r="H146" s="34"/>
    </row>
    <row r="147" spans="1:8" x14ac:dyDescent="0.2">
      <c r="A147" s="1"/>
      <c r="B147" s="1"/>
      <c r="C147" s="1"/>
      <c r="D147" s="1"/>
      <c r="E147" s="1"/>
      <c r="F147" s="1"/>
      <c r="G147" s="34"/>
      <c r="H147" s="34"/>
    </row>
    <row r="148" spans="1:8" x14ac:dyDescent="0.2">
      <c r="A148" s="1"/>
      <c r="B148" s="1"/>
      <c r="C148" s="1"/>
      <c r="D148" s="1"/>
      <c r="E148" s="1"/>
      <c r="F148" s="1"/>
      <c r="G148" s="34"/>
      <c r="H148" s="34"/>
    </row>
    <row r="149" spans="1:8" x14ac:dyDescent="0.2">
      <c r="A149" s="1"/>
      <c r="B149" s="1"/>
      <c r="C149" s="1"/>
      <c r="D149" s="1"/>
      <c r="E149" s="1"/>
      <c r="F149" s="1"/>
      <c r="G149" s="34"/>
      <c r="H149" s="34"/>
    </row>
    <row r="150" spans="1:8" x14ac:dyDescent="0.2">
      <c r="A150" s="1"/>
      <c r="B150" s="1"/>
      <c r="C150" s="1"/>
      <c r="D150" s="1"/>
      <c r="E150" s="1"/>
      <c r="F150" s="1"/>
      <c r="G150" s="34"/>
      <c r="H150" s="34"/>
    </row>
    <row r="151" spans="1:8" x14ac:dyDescent="0.2">
      <c r="A151" s="1"/>
      <c r="B151" s="1"/>
      <c r="C151" s="1"/>
      <c r="D151" s="1"/>
      <c r="E151" s="1"/>
      <c r="F151" s="1"/>
      <c r="G151" s="34"/>
      <c r="H151" s="34"/>
    </row>
    <row r="152" spans="1:8" x14ac:dyDescent="0.2">
      <c r="A152" s="1"/>
      <c r="B152" s="1"/>
      <c r="C152" s="1"/>
      <c r="D152" s="1"/>
      <c r="E152" s="1"/>
      <c r="F152" s="1"/>
      <c r="G152" s="34"/>
      <c r="H152" s="34"/>
    </row>
    <row r="153" spans="1:8" x14ac:dyDescent="0.2">
      <c r="A153" s="1"/>
      <c r="B153" s="1"/>
      <c r="C153" s="1"/>
      <c r="D153" s="1"/>
      <c r="E153" s="1"/>
      <c r="F153" s="1"/>
      <c r="G153" s="34"/>
      <c r="H153" s="34"/>
    </row>
    <row r="154" spans="1:8" x14ac:dyDescent="0.2">
      <c r="A154" s="1"/>
      <c r="B154" s="1"/>
      <c r="C154" s="1"/>
      <c r="D154" s="1"/>
      <c r="E154" s="1"/>
      <c r="F154" s="1"/>
      <c r="G154" s="34"/>
      <c r="H154" s="34"/>
    </row>
    <row r="155" spans="1:8" x14ac:dyDescent="0.2">
      <c r="A155" s="1"/>
      <c r="B155" s="1"/>
      <c r="C155" s="1"/>
      <c r="D155" s="1"/>
      <c r="E155" s="1"/>
      <c r="F155" s="1"/>
      <c r="G155" s="34"/>
      <c r="H155" s="34"/>
    </row>
    <row r="156" spans="1:8" x14ac:dyDescent="0.2">
      <c r="A156" s="1"/>
      <c r="B156" s="1"/>
      <c r="C156" s="1"/>
      <c r="D156" s="1"/>
      <c r="E156" s="1"/>
      <c r="F156" s="1"/>
      <c r="G156" s="34"/>
      <c r="H156" s="34"/>
    </row>
    <row r="157" spans="1:8" x14ac:dyDescent="0.2">
      <c r="A157" s="1"/>
      <c r="B157" s="1"/>
      <c r="C157" s="1"/>
      <c r="D157" s="1"/>
      <c r="E157" s="1"/>
      <c r="F157" s="1"/>
      <c r="G157" s="34"/>
      <c r="H157" s="34"/>
    </row>
    <row r="158" spans="1:8" x14ac:dyDescent="0.2">
      <c r="A158" s="1"/>
      <c r="B158" s="1"/>
      <c r="C158" s="1"/>
      <c r="D158" s="1"/>
      <c r="E158" s="1"/>
      <c r="F158" s="1"/>
      <c r="G158" s="34"/>
      <c r="H158" s="34"/>
    </row>
    <row r="159" spans="1:8" x14ac:dyDescent="0.2">
      <c r="A159" s="1"/>
      <c r="B159" s="1"/>
      <c r="C159" s="1"/>
      <c r="D159" s="1"/>
      <c r="E159" s="1"/>
      <c r="F159" s="1"/>
      <c r="G159" s="34"/>
      <c r="H159" s="34"/>
    </row>
    <row r="160" spans="1:8" x14ac:dyDescent="0.2">
      <c r="A160" s="1"/>
      <c r="B160" s="1"/>
      <c r="C160" s="1"/>
      <c r="D160" s="1"/>
      <c r="E160" s="1"/>
      <c r="F160" s="1"/>
      <c r="G160" s="34"/>
      <c r="H160" s="34"/>
    </row>
    <row r="161" spans="1:8" x14ac:dyDescent="0.2">
      <c r="A161" s="1"/>
      <c r="B161" s="1"/>
      <c r="C161" s="1"/>
      <c r="D161" s="1"/>
      <c r="E161" s="1"/>
      <c r="F161" s="1"/>
      <c r="G161" s="34"/>
      <c r="H161" s="34"/>
    </row>
    <row r="162" spans="1:8" x14ac:dyDescent="0.2">
      <c r="A162" s="1"/>
      <c r="B162" s="1"/>
      <c r="C162" s="1"/>
      <c r="D162" s="1"/>
      <c r="E162" s="1"/>
      <c r="F162" s="1"/>
      <c r="G162" s="34"/>
      <c r="H162" s="34"/>
    </row>
    <row r="163" spans="1:8" x14ac:dyDescent="0.2">
      <c r="A163" s="1"/>
      <c r="B163" s="1"/>
      <c r="C163" s="1"/>
      <c r="D163" s="1"/>
      <c r="E163" s="1"/>
      <c r="F163" s="1"/>
      <c r="G163" s="34"/>
      <c r="H163" s="34"/>
    </row>
    <row r="164" spans="1:8" x14ac:dyDescent="0.2">
      <c r="A164" s="1"/>
      <c r="B164" s="1"/>
      <c r="C164" s="1"/>
      <c r="D164" s="1"/>
      <c r="E164" s="1"/>
      <c r="F164" s="1"/>
      <c r="G164" s="34"/>
      <c r="H164" s="34"/>
    </row>
    <row r="165" spans="1:8" x14ac:dyDescent="0.2">
      <c r="A165" s="1"/>
      <c r="B165" s="1"/>
      <c r="C165" s="1"/>
      <c r="D165" s="1"/>
      <c r="E165" s="1"/>
      <c r="F165" s="1"/>
      <c r="G165" s="34"/>
      <c r="H165" s="34"/>
    </row>
    <row r="166" spans="1:8" x14ac:dyDescent="0.2">
      <c r="A166" s="1"/>
      <c r="B166" s="1"/>
      <c r="C166" s="1"/>
      <c r="D166" s="1"/>
      <c r="E166" s="1"/>
      <c r="F166" s="1"/>
      <c r="G166" s="34"/>
      <c r="H166" s="34"/>
    </row>
    <row r="167" spans="1:8" x14ac:dyDescent="0.2">
      <c r="A167" s="1"/>
      <c r="B167" s="1"/>
      <c r="C167" s="1"/>
      <c r="D167" s="1"/>
      <c r="E167" s="1"/>
      <c r="F167" s="1"/>
      <c r="G167" s="34"/>
      <c r="H167" s="34"/>
    </row>
    <row r="168" spans="1:8" x14ac:dyDescent="0.2">
      <c r="A168" s="1"/>
      <c r="B168" s="1"/>
      <c r="C168" s="1"/>
      <c r="D168" s="1"/>
      <c r="E168" s="1"/>
      <c r="F168" s="1"/>
      <c r="G168" s="34"/>
      <c r="H168" s="34"/>
    </row>
    <row r="169" spans="1:8" x14ac:dyDescent="0.2">
      <c r="A169" s="1"/>
      <c r="B169" s="1"/>
      <c r="C169" s="1"/>
      <c r="D169" s="1"/>
      <c r="E169" s="1"/>
      <c r="F169" s="1"/>
      <c r="G169" s="34"/>
      <c r="H169" s="34"/>
    </row>
    <row r="170" spans="1:8" x14ac:dyDescent="0.2">
      <c r="A170" s="1"/>
      <c r="B170" s="1"/>
      <c r="C170" s="1"/>
      <c r="D170" s="1"/>
      <c r="E170" s="1"/>
      <c r="F170" s="1"/>
      <c r="G170" s="34"/>
      <c r="H170" s="34"/>
    </row>
    <row r="171" spans="1:8" x14ac:dyDescent="0.2">
      <c r="A171" s="1"/>
      <c r="B171" s="1"/>
      <c r="C171" s="1"/>
      <c r="D171" s="1"/>
      <c r="E171" s="1"/>
      <c r="F171" s="1"/>
      <c r="G171" s="34"/>
      <c r="H171" s="34"/>
    </row>
    <row r="172" spans="1:8" x14ac:dyDescent="0.2">
      <c r="A172" s="1"/>
      <c r="B172" s="1"/>
      <c r="C172" s="1"/>
      <c r="D172" s="1"/>
      <c r="E172" s="1"/>
      <c r="F172" s="1"/>
      <c r="G172" s="34"/>
      <c r="H172" s="34"/>
    </row>
    <row r="173" spans="1:8" x14ac:dyDescent="0.2">
      <c r="A173" s="1"/>
      <c r="B173" s="1"/>
      <c r="C173" s="1"/>
      <c r="D173" s="1"/>
      <c r="E173" s="1"/>
      <c r="F173" s="1"/>
      <c r="G173" s="34"/>
      <c r="H173" s="34"/>
    </row>
    <row r="174" spans="1:8" x14ac:dyDescent="0.2">
      <c r="A174" s="1"/>
      <c r="B174" s="1"/>
      <c r="C174" s="1"/>
      <c r="D174" s="1"/>
      <c r="E174" s="1"/>
      <c r="F174" s="1"/>
      <c r="G174" s="34"/>
      <c r="H174" s="34"/>
    </row>
    <row r="175" spans="1:8" x14ac:dyDescent="0.2">
      <c r="A175" s="1"/>
      <c r="B175" s="1"/>
      <c r="C175" s="1"/>
      <c r="D175" s="1"/>
      <c r="E175" s="1"/>
      <c r="F175" s="1"/>
      <c r="G175" s="34"/>
      <c r="H175" s="34"/>
    </row>
    <row r="176" spans="1:8" x14ac:dyDescent="0.2">
      <c r="A176" s="1"/>
      <c r="B176" s="1"/>
      <c r="C176" s="1"/>
      <c r="D176" s="1"/>
      <c r="E176" s="1"/>
      <c r="F176" s="1"/>
      <c r="G176" s="34"/>
      <c r="H176" s="34"/>
    </row>
    <row r="177" spans="1:8" x14ac:dyDescent="0.2">
      <c r="A177" s="1"/>
      <c r="B177" s="1"/>
      <c r="C177" s="1"/>
      <c r="D177" s="1"/>
      <c r="E177" s="1"/>
      <c r="F177" s="1"/>
      <c r="G177" s="34"/>
      <c r="H177" s="34"/>
    </row>
    <row r="178" spans="1:8" x14ac:dyDescent="0.2">
      <c r="A178" s="1"/>
      <c r="B178" s="1"/>
      <c r="C178" s="1"/>
      <c r="D178" s="1"/>
      <c r="E178" s="1"/>
      <c r="F178" s="1"/>
      <c r="G178" s="34"/>
      <c r="H178" s="34"/>
    </row>
    <row r="179" spans="1:8" x14ac:dyDescent="0.2">
      <c r="A179" s="1"/>
      <c r="B179" s="1"/>
      <c r="C179" s="1"/>
      <c r="D179" s="1"/>
      <c r="E179" s="1"/>
      <c r="F179" s="1"/>
      <c r="G179" s="34"/>
      <c r="H179" s="34"/>
    </row>
    <row r="180" spans="1:8" x14ac:dyDescent="0.2">
      <c r="A180" s="1"/>
      <c r="B180" s="1"/>
      <c r="C180" s="1"/>
      <c r="D180" s="1"/>
      <c r="E180" s="1"/>
      <c r="F180" s="1"/>
      <c r="G180" s="34"/>
      <c r="H180" s="34"/>
    </row>
    <row r="181" spans="1:8" x14ac:dyDescent="0.2">
      <c r="A181" s="1"/>
      <c r="B181" s="1"/>
      <c r="C181" s="1"/>
      <c r="D181" s="1"/>
      <c r="E181" s="1"/>
      <c r="F181" s="1"/>
      <c r="G181" s="34"/>
      <c r="H181" s="34"/>
    </row>
    <row r="182" spans="1:8" x14ac:dyDescent="0.2">
      <c r="A182" s="1"/>
      <c r="B182" s="1"/>
      <c r="C182" s="1"/>
      <c r="D182" s="1"/>
      <c r="E182" s="1"/>
      <c r="F182" s="1"/>
      <c r="G182" s="34"/>
      <c r="H182" s="34"/>
    </row>
    <row r="183" spans="1:8" x14ac:dyDescent="0.2">
      <c r="A183" s="1"/>
      <c r="B183" s="1"/>
      <c r="C183" s="1"/>
      <c r="D183" s="1"/>
      <c r="E183" s="1"/>
      <c r="F183" s="1"/>
      <c r="G183" s="34"/>
      <c r="H183" s="34"/>
    </row>
    <row r="184" spans="1:8" x14ac:dyDescent="0.2">
      <c r="A184" s="1"/>
      <c r="B184" s="1"/>
      <c r="C184" s="1"/>
      <c r="D184" s="1"/>
      <c r="E184" s="1"/>
      <c r="F184" s="1"/>
      <c r="G184" s="34"/>
      <c r="H184" s="34"/>
    </row>
    <row r="185" spans="1:8" x14ac:dyDescent="0.2">
      <c r="A185" s="1"/>
      <c r="B185" s="1"/>
      <c r="C185" s="1"/>
      <c r="D185" s="1"/>
      <c r="E185" s="1"/>
      <c r="F185" s="1"/>
      <c r="G185" s="34"/>
      <c r="H185" s="34"/>
    </row>
    <row r="186" spans="1:8" x14ac:dyDescent="0.2">
      <c r="A186" s="1"/>
      <c r="B186" s="1"/>
      <c r="C186" s="1"/>
      <c r="D186" s="1"/>
      <c r="E186" s="1"/>
      <c r="F186" s="1"/>
      <c r="G186" s="34"/>
      <c r="H186" s="34"/>
    </row>
    <row r="187" spans="1:8" x14ac:dyDescent="0.2">
      <c r="A187" s="1"/>
      <c r="B187" s="1"/>
      <c r="C187" s="1"/>
      <c r="D187" s="1"/>
      <c r="E187" s="1"/>
      <c r="F187" s="1"/>
      <c r="G187" s="34"/>
      <c r="H187" s="34"/>
    </row>
    <row r="188" spans="1:8" x14ac:dyDescent="0.2">
      <c r="A188" s="1"/>
      <c r="B188" s="1"/>
      <c r="C188" s="1"/>
      <c r="D188" s="1"/>
      <c r="E188" s="1"/>
      <c r="F188" s="1"/>
      <c r="G188" s="34"/>
      <c r="H188" s="34"/>
    </row>
    <row r="189" spans="1:8" x14ac:dyDescent="0.2">
      <c r="A189" s="1"/>
      <c r="B189" s="1"/>
      <c r="C189" s="1"/>
      <c r="D189" s="1"/>
      <c r="E189" s="1"/>
      <c r="F189" s="1"/>
      <c r="G189" s="34"/>
      <c r="H189" s="34"/>
    </row>
    <row r="190" spans="1:8" x14ac:dyDescent="0.2">
      <c r="A190" s="1"/>
      <c r="B190" s="1"/>
      <c r="C190" s="1"/>
      <c r="D190" s="1"/>
      <c r="E190" s="1"/>
      <c r="F190" s="1"/>
      <c r="G190" s="34"/>
      <c r="H190" s="34"/>
    </row>
    <row r="191" spans="1:8" x14ac:dyDescent="0.2">
      <c r="A191" s="1"/>
      <c r="B191" s="1"/>
      <c r="C191" s="1"/>
      <c r="D191" s="1"/>
      <c r="E191" s="1"/>
      <c r="F191" s="1"/>
      <c r="G191" s="34"/>
      <c r="H191" s="34"/>
    </row>
    <row r="192" spans="1:8" x14ac:dyDescent="0.2">
      <c r="A192" s="1"/>
      <c r="B192" s="1"/>
      <c r="C192" s="1"/>
      <c r="D192" s="1"/>
      <c r="E192" s="1"/>
      <c r="F192" s="1"/>
      <c r="G192" s="34"/>
      <c r="H192" s="34"/>
    </row>
    <row r="193" spans="1:8" x14ac:dyDescent="0.2">
      <c r="A193" s="1"/>
      <c r="B193" s="1"/>
      <c r="C193" s="1"/>
      <c r="D193" s="1"/>
      <c r="E193" s="1"/>
      <c r="F193" s="1"/>
      <c r="G193" s="34"/>
      <c r="H193" s="34"/>
    </row>
    <row r="194" spans="1:8" x14ac:dyDescent="0.2">
      <c r="A194" s="1"/>
      <c r="B194" s="1"/>
      <c r="C194" s="1"/>
      <c r="D194" s="1"/>
      <c r="E194" s="1"/>
      <c r="F194" s="1"/>
      <c r="G194" s="34"/>
      <c r="H194" s="34"/>
    </row>
    <row r="195" spans="1:8" x14ac:dyDescent="0.2">
      <c r="A195" s="1"/>
      <c r="B195" s="1"/>
      <c r="C195" s="1"/>
      <c r="D195" s="1"/>
      <c r="E195" s="1"/>
      <c r="F195" s="1"/>
      <c r="G195" s="34"/>
      <c r="H195" s="34"/>
    </row>
    <row r="196" spans="1:8" x14ac:dyDescent="0.2">
      <c r="A196" s="1"/>
      <c r="B196" s="1"/>
      <c r="C196" s="1"/>
      <c r="D196" s="1"/>
      <c r="E196" s="1"/>
      <c r="F196" s="1"/>
      <c r="G196" s="34"/>
      <c r="H196" s="34"/>
    </row>
    <row r="197" spans="1:8" x14ac:dyDescent="0.2">
      <c r="A197" s="1"/>
      <c r="B197" s="1"/>
      <c r="C197" s="1"/>
      <c r="D197" s="1"/>
      <c r="E197" s="1"/>
      <c r="F197" s="1"/>
      <c r="G197" s="34"/>
      <c r="H197" s="34"/>
    </row>
    <row r="198" spans="1:8" x14ac:dyDescent="0.2">
      <c r="A198" s="1"/>
      <c r="B198" s="1"/>
      <c r="C198" s="1"/>
      <c r="D198" s="1"/>
      <c r="E198" s="1"/>
      <c r="F198" s="1"/>
      <c r="G198" s="34"/>
      <c r="H198" s="34"/>
    </row>
    <row r="199" spans="1:8" x14ac:dyDescent="0.2">
      <c r="A199" s="1"/>
      <c r="B199" s="1"/>
      <c r="C199" s="1"/>
      <c r="D199" s="1"/>
      <c r="E199" s="1"/>
      <c r="F199" s="1"/>
      <c r="G199" s="34"/>
      <c r="H199" s="34"/>
    </row>
    <row r="200" spans="1:8" x14ac:dyDescent="0.2">
      <c r="A200" s="1"/>
      <c r="B200" s="1"/>
      <c r="C200" s="1"/>
      <c r="D200" s="1"/>
      <c r="E200" s="1"/>
      <c r="F200" s="1"/>
      <c r="G200" s="34"/>
      <c r="H200" s="34"/>
    </row>
    <row r="201" spans="1:8" x14ac:dyDescent="0.2">
      <c r="A201" s="1"/>
      <c r="B201" s="1"/>
      <c r="C201" s="1"/>
      <c r="D201" s="1"/>
      <c r="E201" s="1"/>
      <c r="F201" s="1"/>
      <c r="G201" s="34"/>
      <c r="H201" s="34"/>
    </row>
    <row r="202" spans="1:8" x14ac:dyDescent="0.2">
      <c r="A202" s="1"/>
      <c r="B202" s="1"/>
      <c r="C202" s="1"/>
      <c r="D202" s="1"/>
      <c r="E202" s="1"/>
      <c r="F202" s="1"/>
      <c r="G202" s="34"/>
      <c r="H202" s="34"/>
    </row>
    <row r="203" spans="1:8" x14ac:dyDescent="0.2">
      <c r="A203" s="1"/>
      <c r="B203" s="1"/>
      <c r="C203" s="1"/>
      <c r="D203" s="1"/>
      <c r="E203" s="1"/>
      <c r="F203" s="1"/>
      <c r="G203" s="34"/>
      <c r="H203" s="34"/>
    </row>
    <row r="204" spans="1:8" x14ac:dyDescent="0.2">
      <c r="A204" s="1"/>
      <c r="B204" s="1"/>
      <c r="C204" s="1"/>
      <c r="D204" s="1"/>
      <c r="E204" s="1"/>
      <c r="F204" s="1"/>
      <c r="G204" s="34"/>
      <c r="H204" s="34"/>
    </row>
    <row r="205" spans="1:8" x14ac:dyDescent="0.2">
      <c r="A205" s="1"/>
      <c r="B205" s="1"/>
      <c r="C205" s="1"/>
      <c r="D205" s="1"/>
      <c r="E205" s="1"/>
      <c r="F205" s="1"/>
      <c r="G205" s="34"/>
      <c r="H205" s="34"/>
    </row>
    <row r="206" spans="1:8" x14ac:dyDescent="0.2">
      <c r="A206" s="1"/>
      <c r="B206" s="1"/>
      <c r="C206" s="1"/>
      <c r="D206" s="1"/>
      <c r="E206" s="1"/>
      <c r="F206" s="1"/>
      <c r="G206" s="34"/>
      <c r="H206" s="34"/>
    </row>
    <row r="207" spans="1:8" x14ac:dyDescent="0.2">
      <c r="A207" s="1"/>
      <c r="B207" s="1"/>
      <c r="C207" s="1"/>
      <c r="D207" s="1"/>
      <c r="E207" s="1"/>
      <c r="F207" s="1"/>
      <c r="G207" s="34"/>
      <c r="H207" s="34"/>
    </row>
  </sheetData>
  <mergeCells count="23">
    <mergeCell ref="B108:H108"/>
    <mergeCell ref="B100:H100"/>
    <mergeCell ref="B99:H99"/>
    <mergeCell ref="B103:H103"/>
    <mergeCell ref="B107:H107"/>
    <mergeCell ref="B101:H101"/>
    <mergeCell ref="B95:C95"/>
    <mergeCell ref="B70:C70"/>
    <mergeCell ref="B83:C83"/>
    <mergeCell ref="B87:C87"/>
    <mergeCell ref="B77:C77"/>
    <mergeCell ref="B80:C80"/>
    <mergeCell ref="B73:C73"/>
    <mergeCell ref="B2:H2"/>
    <mergeCell ref="B4:H4"/>
    <mergeCell ref="B56:C56"/>
    <mergeCell ref="B53:C53"/>
    <mergeCell ref="B92:C92"/>
    <mergeCell ref="B65:C65"/>
    <mergeCell ref="B20:C20"/>
    <mergeCell ref="B36:C36"/>
    <mergeCell ref="B46:C46"/>
    <mergeCell ref="B60:C60"/>
  </mergeCells>
  <phoneticPr fontId="10" type="noConversion"/>
  <printOptions horizontalCentered="1"/>
  <pageMargins left="0" right="0" top="1.3779527559055118" bottom="0.39370078740157483" header="0" footer="0"/>
  <pageSetup paperSize="9" scale="55" orientation="portrait" horizontalDpi="1200" verticalDpi="1200" r:id="rId1"/>
  <headerFooter alignWithMargins="0">
    <oddHeader>&amp;R&amp;"Arial,Negrito"&amp;16Anexo 2A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Preços 2017</vt:lpstr>
      <vt:lpstr>Preços 2017_Descontos matutino</vt:lpstr>
      <vt:lpstr>Cálc. Reaj. 2017 - Mensal. 2016</vt:lpstr>
      <vt:lpstr>ANEXO 2B</vt:lpstr>
      <vt:lpstr>Mensalidades (2)</vt:lpstr>
      <vt:lpstr>Vagas - Geral</vt:lpstr>
      <vt:lpstr>'ANEXO 2B'!Area_de_impressao</vt:lpstr>
      <vt:lpstr>'Cálc. Reaj. 2017 - Mensal. 2016'!Area_de_impressao</vt:lpstr>
      <vt:lpstr>'Mensalidades (2)'!Area_de_impressao</vt:lpstr>
      <vt:lpstr>'Preços 2017'!Area_de_impressao</vt:lpstr>
      <vt:lpstr>'Preços 2017_Descontos matutino'!Area_de_impressao</vt:lpstr>
      <vt:lpstr>'Vagas - Geral'!Area_de_impressao</vt:lpstr>
      <vt:lpstr>'ANEXO 2B'!Titulos_de_impressao</vt:lpstr>
      <vt:lpstr>'Cálc. Reaj. 2017 - Mensal. 2016'!Titulos_de_impressao</vt:lpstr>
      <vt:lpstr>'Mensalidades (2)'!Titulos_de_impressao</vt:lpstr>
      <vt:lpstr>'Preços 2017'!Titulos_de_impressao</vt:lpstr>
      <vt:lpstr>'Preços 2017_Descontos matutino'!Titulos_de_impressao</vt:lpstr>
      <vt:lpstr>'Vagas - Geral'!Titulos_de_impressao</vt:lpstr>
    </vt:vector>
  </TitlesOfParts>
  <Company>Instituto Metodista de Ensino Superior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Graduação - Presencial - 1º Semestre</dc:title>
  <dc:subject>Edital de Mensalidades 2010</dc:subject>
  <dc:creator>Peter Zoccoler Papst</dc:creator>
  <cp:lastModifiedBy>Agata Pandolpho</cp:lastModifiedBy>
  <cp:lastPrinted>2016-10-26T21:43:12Z</cp:lastPrinted>
  <dcterms:created xsi:type="dcterms:W3CDTF">2007-11-22T19:14:11Z</dcterms:created>
  <dcterms:modified xsi:type="dcterms:W3CDTF">2016-11-05T02:21:21Z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