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zaiane.silva\Desktop\Editais\"/>
    </mc:Choice>
  </mc:AlternateContent>
  <bookViews>
    <workbookView xWindow="480" yWindow="360" windowWidth="19875" windowHeight="7455" tabRatio="867" firstSheet="8" activeTab="13"/>
  </bookViews>
  <sheets>
    <sheet name="Observações" sheetId="77" r:id="rId1"/>
    <sheet name="Regiões x Polos" sheetId="80" r:id="rId2"/>
    <sheet name="Reaj 2018 - Região N, NE e CO" sheetId="62" state="hidden" r:id="rId3"/>
    <sheet name="2018 1ºS - Região N, NE e CO" sheetId="63" r:id="rId4"/>
    <sheet name="Promo 1ºS - Região N, NE e CO I" sheetId="76" r:id="rId5"/>
    <sheet name="Reaj 2018 - Polo BH" sheetId="78" state="hidden" r:id="rId6"/>
    <sheet name="2018 1ºS - Polo BH" sheetId="79" r:id="rId7"/>
    <sheet name="Reaj 2018 - Região S e SE " sheetId="40" state="hidden" r:id="rId8"/>
    <sheet name="2018 1ºS - Região S e SE" sheetId="58" r:id="rId9"/>
    <sheet name="Promo 1ºS - Região S e SE I" sheetId="60" r:id="rId10"/>
    <sheet name="Promo 1ºS - Região S e SE II" sheetId="74" r:id="rId11"/>
    <sheet name="Reaj 2018 - Região ABC e GRU" sheetId="8" state="hidden" r:id="rId12"/>
    <sheet name="2018 1ºS - Região ABC e GRU" sheetId="30" r:id="rId13"/>
    <sheet name="Promo 1ºS  - Região ABC e GRU I" sheetId="31" r:id="rId14"/>
  </sheets>
  <definedNames>
    <definedName name="_xlnm._FilterDatabase" localSheetId="13" hidden="1">'Promo 1ºS  - Região ABC e GRU I'!$D$6:$D$50</definedName>
    <definedName name="_xlnm._FilterDatabase" localSheetId="4" hidden="1">'Promo 1ºS - Região N, NE e CO I'!$B$6:$T$37</definedName>
    <definedName name="_xlnm._FilterDatabase" localSheetId="9" hidden="1">'Promo 1ºS - Região S e SE I'!$D$6:$D$47</definedName>
    <definedName name="_xlnm._FilterDatabase" localSheetId="10" hidden="1">'Promo 1ºS - Região S e SE II'!$D$6:$D$47</definedName>
  </definedNames>
  <calcPr calcId="152511" concurrentCalc="0"/>
</workbook>
</file>

<file path=xl/calcChain.xml><?xml version="1.0" encoding="utf-8"?>
<calcChain xmlns="http://schemas.openxmlformats.org/spreadsheetml/2006/main">
  <c r="J10" i="78" l="1"/>
  <c r="L10" i="78"/>
  <c r="M10" i="78"/>
  <c r="AE10" i="78"/>
  <c r="J11" i="78"/>
  <c r="L11" i="78"/>
  <c r="M11" i="78"/>
  <c r="AE11" i="78"/>
  <c r="J12" i="78"/>
  <c r="L12" i="78"/>
  <c r="M12" i="78"/>
  <c r="AE12" i="78"/>
  <c r="J13" i="78"/>
  <c r="L13" i="78"/>
  <c r="M13" i="78"/>
  <c r="AE13" i="78"/>
  <c r="J14" i="78"/>
  <c r="L14" i="78"/>
  <c r="M14" i="78"/>
  <c r="AE14" i="78"/>
  <c r="J15" i="78"/>
  <c r="L15" i="78"/>
  <c r="M15" i="78"/>
  <c r="AE15" i="78"/>
  <c r="J16" i="78"/>
  <c r="L16" i="78"/>
  <c r="M16" i="78"/>
  <c r="AE16" i="78"/>
  <c r="J17" i="78"/>
  <c r="L17" i="78"/>
  <c r="M17" i="78"/>
  <c r="AE17" i="78"/>
  <c r="J18" i="78"/>
  <c r="L18" i="78"/>
  <c r="M18" i="78"/>
  <c r="AE18" i="78"/>
  <c r="J19" i="78"/>
  <c r="L19" i="78"/>
  <c r="M19" i="78"/>
  <c r="AE19" i="78"/>
  <c r="J20" i="78"/>
  <c r="L20" i="78"/>
  <c r="M20" i="78"/>
  <c r="AE20" i="78"/>
  <c r="J21" i="78"/>
  <c r="L21" i="78"/>
  <c r="M21" i="78"/>
  <c r="AE21" i="78"/>
  <c r="J22" i="78"/>
  <c r="L22" i="78"/>
  <c r="M22" i="78"/>
  <c r="AE22" i="78"/>
  <c r="J23" i="78"/>
  <c r="L23" i="78"/>
  <c r="M23" i="78"/>
  <c r="AE23" i="78"/>
  <c r="J24" i="78"/>
  <c r="L24" i="78"/>
  <c r="M24" i="78"/>
  <c r="AE24" i="78"/>
  <c r="J25" i="78"/>
  <c r="L25" i="78"/>
  <c r="M25" i="78"/>
  <c r="AE25" i="78"/>
  <c r="J26" i="78"/>
  <c r="L26" i="78"/>
  <c r="M26" i="78"/>
  <c r="AE26" i="78"/>
  <c r="J27" i="78"/>
  <c r="L27" i="78"/>
  <c r="M27" i="78"/>
  <c r="AE27" i="78"/>
  <c r="J28" i="78"/>
  <c r="L28" i="78"/>
  <c r="M28" i="78"/>
  <c r="AE28" i="78"/>
  <c r="J29" i="78"/>
  <c r="L29" i="78"/>
  <c r="M29" i="78"/>
  <c r="AE29" i="78"/>
  <c r="J30" i="78"/>
  <c r="L30" i="78"/>
  <c r="M30" i="78"/>
  <c r="AE30" i="78"/>
  <c r="J31" i="78"/>
  <c r="L31" i="78"/>
  <c r="M31" i="78"/>
  <c r="AE31" i="78"/>
  <c r="J32" i="78"/>
  <c r="L32" i="78"/>
  <c r="M32" i="78"/>
  <c r="AE32" i="78"/>
  <c r="J33" i="78"/>
  <c r="L33" i="78"/>
  <c r="M33" i="78"/>
  <c r="AE33" i="78"/>
  <c r="J34" i="78"/>
  <c r="L34" i="78"/>
  <c r="M34" i="78"/>
  <c r="AE34" i="78"/>
  <c r="J35" i="78"/>
  <c r="L35" i="78"/>
  <c r="M35" i="78"/>
  <c r="AE35" i="78"/>
  <c r="J36" i="78"/>
  <c r="L36" i="78"/>
  <c r="M36" i="78"/>
  <c r="AE36" i="78"/>
  <c r="J37" i="78"/>
  <c r="L37" i="78"/>
  <c r="M37" i="78"/>
  <c r="AE37" i="78"/>
  <c r="J38" i="78"/>
  <c r="L38" i="78"/>
  <c r="M38" i="78"/>
  <c r="AE38" i="78"/>
  <c r="J39" i="78"/>
  <c r="L39" i="78"/>
  <c r="M39" i="78"/>
  <c r="AE39" i="78"/>
  <c r="J40" i="78"/>
  <c r="L40" i="78"/>
  <c r="M40" i="78"/>
  <c r="AE40" i="78"/>
  <c r="J41" i="78"/>
  <c r="L41" i="78"/>
  <c r="M41" i="78"/>
  <c r="AE41" i="78"/>
  <c r="J42" i="78"/>
  <c r="L42" i="78"/>
  <c r="M42" i="78"/>
  <c r="AE42" i="78"/>
  <c r="J43" i="78"/>
  <c r="L43" i="78"/>
  <c r="M43" i="78"/>
  <c r="AE43" i="78"/>
  <c r="AE44" i="78"/>
  <c r="AE45" i="78"/>
  <c r="AE46" i="78"/>
  <c r="AE47" i="78"/>
  <c r="AE48" i="78"/>
  <c r="AE49" i="78"/>
  <c r="AE50" i="78"/>
  <c r="AE51" i="78"/>
  <c r="AE52" i="78"/>
  <c r="AE53" i="78"/>
  <c r="AE54" i="78"/>
  <c r="AE55" i="78"/>
  <c r="AE56" i="78"/>
  <c r="AE57" i="78"/>
  <c r="T39" i="62"/>
  <c r="O39" i="62"/>
  <c r="O84" i="62"/>
  <c r="T84" i="62"/>
  <c r="R84" i="62"/>
  <c r="Q84" i="62"/>
  <c r="X84" i="62"/>
  <c r="S84" i="62"/>
  <c r="Y84" i="62"/>
  <c r="Z84" i="62"/>
  <c r="AA84" i="62"/>
  <c r="AB84" i="62"/>
  <c r="AC84" i="62"/>
  <c r="T40" i="62"/>
  <c r="O40" i="62"/>
  <c r="O85" i="62"/>
  <c r="T85" i="62"/>
  <c r="R85" i="62"/>
  <c r="Q85" i="62"/>
  <c r="X85" i="62"/>
  <c r="S85" i="62"/>
  <c r="Y85" i="62"/>
  <c r="Z85" i="62"/>
  <c r="AA85" i="62"/>
  <c r="AB85" i="62"/>
  <c r="AC85" i="62"/>
  <c r="T41" i="62"/>
  <c r="O41" i="62"/>
  <c r="O86" i="62"/>
  <c r="T86" i="62"/>
  <c r="R86" i="62"/>
  <c r="Q86" i="62"/>
  <c r="X86" i="62"/>
  <c r="S86" i="62"/>
  <c r="Y86" i="62"/>
  <c r="Z86" i="62"/>
  <c r="AA86" i="62"/>
  <c r="AB86" i="62"/>
  <c r="AC86" i="62"/>
  <c r="T42" i="62"/>
  <c r="O42" i="62"/>
  <c r="O87" i="62"/>
  <c r="T87" i="62"/>
  <c r="R87" i="62"/>
  <c r="Q87" i="62"/>
  <c r="X87" i="62"/>
  <c r="S87" i="62"/>
  <c r="Y87" i="62"/>
  <c r="Z87" i="62"/>
  <c r="AA87" i="62"/>
  <c r="AB87" i="62"/>
  <c r="AC87" i="62"/>
  <c r="T43" i="62"/>
  <c r="O43" i="62"/>
  <c r="O88" i="62"/>
  <c r="T88" i="62"/>
  <c r="R88" i="62"/>
  <c r="Q88" i="62"/>
  <c r="X88" i="62"/>
  <c r="S88" i="62"/>
  <c r="Y88" i="62"/>
  <c r="Z88" i="62"/>
  <c r="AA88" i="62"/>
  <c r="AB88" i="62"/>
  <c r="AC88" i="62"/>
  <c r="J75" i="62"/>
  <c r="J80" i="62"/>
  <c r="J86" i="62"/>
  <c r="AF186" i="8"/>
  <c r="AF174" i="8"/>
  <c r="AF175" i="8"/>
  <c r="AF176" i="8"/>
  <c r="AF177" i="8"/>
  <c r="AF178" i="8"/>
  <c r="AF179" i="8"/>
  <c r="AF180" i="8"/>
  <c r="AF181" i="8"/>
  <c r="AF182" i="8"/>
  <c r="AF183" i="8"/>
  <c r="AF184" i="8"/>
  <c r="AF185" i="8"/>
  <c r="AF139" i="8"/>
  <c r="AF140" i="8"/>
  <c r="AF141" i="8"/>
  <c r="AF129" i="8"/>
  <c r="AF130" i="8"/>
  <c r="AF131" i="8"/>
  <c r="AF132" i="8"/>
  <c r="AF133" i="8"/>
  <c r="AF134" i="8"/>
  <c r="AF135" i="8"/>
  <c r="AF136" i="8"/>
  <c r="AF137" i="8"/>
  <c r="AF138" i="8"/>
  <c r="AF93" i="8"/>
  <c r="AG93" i="8"/>
  <c r="AF94" i="8"/>
  <c r="AG94" i="8"/>
  <c r="AF95" i="8"/>
  <c r="AG95" i="8"/>
  <c r="AF96" i="8"/>
  <c r="AG96" i="8"/>
  <c r="J84" i="8"/>
  <c r="AF84" i="8"/>
  <c r="AG84" i="8"/>
  <c r="J85" i="8"/>
  <c r="AF85" i="8"/>
  <c r="AG85" i="8"/>
  <c r="J86" i="8"/>
  <c r="AF86" i="8"/>
  <c r="AG86" i="8"/>
  <c r="J87" i="8"/>
  <c r="AF87" i="8"/>
  <c r="AG87" i="8"/>
  <c r="J88" i="8"/>
  <c r="AF88" i="8"/>
  <c r="AG88" i="8"/>
  <c r="AF89" i="8"/>
  <c r="AG89" i="8"/>
  <c r="AF90" i="8"/>
  <c r="AG90" i="8"/>
  <c r="AF91" i="8"/>
  <c r="AG91" i="8"/>
  <c r="AF92" i="8"/>
  <c r="AG92" i="8"/>
  <c r="AF133" i="40"/>
  <c r="AF134" i="40"/>
  <c r="AF135" i="40"/>
  <c r="AF136" i="40"/>
  <c r="AF137" i="40"/>
  <c r="AF138" i="40"/>
  <c r="AF139" i="40"/>
  <c r="AF140" i="40"/>
  <c r="AF185" i="40"/>
  <c r="AF173" i="40"/>
  <c r="AF174" i="40"/>
  <c r="AF175" i="40"/>
  <c r="AF176" i="40"/>
  <c r="AF177" i="40"/>
  <c r="AF178" i="40"/>
  <c r="AF179" i="40"/>
  <c r="AF180" i="40"/>
  <c r="AF181" i="40"/>
  <c r="AF182" i="40"/>
  <c r="AF183" i="40"/>
  <c r="AF184" i="40"/>
  <c r="AF95" i="40"/>
  <c r="AG95" i="40"/>
  <c r="AF89" i="40"/>
  <c r="AG89" i="40"/>
  <c r="AF90" i="40"/>
  <c r="AG90" i="40"/>
  <c r="AF91" i="40"/>
  <c r="AG91" i="40"/>
  <c r="AF92" i="40"/>
  <c r="AG92" i="40"/>
  <c r="AF93" i="40"/>
  <c r="AG93" i="40"/>
  <c r="AF94" i="40"/>
  <c r="AG94" i="40"/>
  <c r="J83" i="40"/>
  <c r="AF83" i="40"/>
  <c r="AG83" i="40"/>
  <c r="J84" i="40"/>
  <c r="AF84" i="40"/>
  <c r="AG84" i="40"/>
  <c r="J85" i="40"/>
  <c r="AF85" i="40"/>
  <c r="AG85" i="40"/>
  <c r="J86" i="40"/>
  <c r="AF86" i="40"/>
  <c r="AG86" i="40"/>
  <c r="J87" i="40"/>
  <c r="AF87" i="40"/>
  <c r="AG87" i="40"/>
  <c r="AF88" i="40"/>
  <c r="AG88" i="40"/>
  <c r="J128" i="40"/>
  <c r="AF128" i="40"/>
  <c r="J129" i="40"/>
  <c r="AF129" i="40"/>
  <c r="J130" i="40"/>
  <c r="AF130" i="40"/>
  <c r="J131" i="40"/>
  <c r="AF131" i="40"/>
  <c r="J132" i="40"/>
  <c r="AF132" i="40"/>
  <c r="AF94" i="62"/>
  <c r="AF95" i="62"/>
  <c r="AF96" i="62"/>
  <c r="AF89" i="62"/>
  <c r="AF90" i="62"/>
  <c r="AF91" i="62"/>
  <c r="AF92" i="62"/>
  <c r="AF93" i="62"/>
  <c r="J88" i="62"/>
  <c r="AF88" i="62"/>
  <c r="J84" i="62"/>
  <c r="AF84" i="62"/>
  <c r="J85" i="62"/>
  <c r="AF85" i="62"/>
  <c r="AF86" i="62"/>
  <c r="J87" i="62"/>
  <c r="AF87" i="62"/>
  <c r="J38" i="63"/>
  <c r="F38" i="63"/>
  <c r="B8" i="63"/>
  <c r="B9" i="63"/>
  <c r="B10" i="63"/>
  <c r="B11" i="63"/>
  <c r="C8" i="63"/>
  <c r="D8" i="63"/>
  <c r="T9" i="62"/>
  <c r="J8" i="63"/>
  <c r="F8" i="63"/>
  <c r="C9" i="63"/>
  <c r="D9" i="63"/>
  <c r="T10" i="62"/>
  <c r="J9" i="63"/>
  <c r="F9" i="63"/>
  <c r="C10" i="63"/>
  <c r="D10" i="63"/>
  <c r="T11" i="62"/>
  <c r="J10" i="63"/>
  <c r="F10" i="63"/>
  <c r="C11" i="63"/>
  <c r="D11" i="63"/>
  <c r="T12" i="62"/>
  <c r="J11" i="63"/>
  <c r="F11" i="63"/>
  <c r="B12" i="63"/>
  <c r="C12" i="63"/>
  <c r="D12" i="63"/>
  <c r="T13" i="62"/>
  <c r="J12" i="63"/>
  <c r="F12" i="63"/>
  <c r="B13" i="63"/>
  <c r="C13" i="63"/>
  <c r="D13" i="63"/>
  <c r="T14" i="62"/>
  <c r="J13" i="63"/>
  <c r="F13" i="63"/>
  <c r="B14" i="63"/>
  <c r="C14" i="63"/>
  <c r="D14" i="63"/>
  <c r="T15" i="62"/>
  <c r="J14" i="63"/>
  <c r="F14" i="63"/>
  <c r="B15" i="63"/>
  <c r="C15" i="63"/>
  <c r="D15" i="63"/>
  <c r="T16" i="62"/>
  <c r="J15" i="63"/>
  <c r="F15" i="63"/>
  <c r="B16" i="63"/>
  <c r="C16" i="63"/>
  <c r="D16" i="63"/>
  <c r="T17" i="62"/>
  <c r="J16" i="63"/>
  <c r="F16" i="63"/>
  <c r="B17" i="63"/>
  <c r="C17" i="63"/>
  <c r="D17" i="63"/>
  <c r="T18" i="62"/>
  <c r="J17" i="63"/>
  <c r="F17" i="63"/>
  <c r="B18" i="63"/>
  <c r="C18" i="63"/>
  <c r="D18" i="63"/>
  <c r="T19" i="62"/>
  <c r="J18" i="63"/>
  <c r="F18" i="63"/>
  <c r="B19" i="63"/>
  <c r="C19" i="63"/>
  <c r="D19" i="63"/>
  <c r="T20" i="62"/>
  <c r="J19" i="63"/>
  <c r="F19" i="63"/>
  <c r="B20" i="63"/>
  <c r="C20" i="63"/>
  <c r="D20" i="63"/>
  <c r="T21" i="62"/>
  <c r="J20" i="63"/>
  <c r="F20" i="63"/>
  <c r="B21" i="63"/>
  <c r="C21" i="63"/>
  <c r="D21" i="63"/>
  <c r="T22" i="62"/>
  <c r="J21" i="63"/>
  <c r="F21" i="63"/>
  <c r="B22" i="63"/>
  <c r="C22" i="63"/>
  <c r="D22" i="63"/>
  <c r="T23" i="62"/>
  <c r="J22" i="63"/>
  <c r="F22" i="63"/>
  <c r="B23" i="63"/>
  <c r="C23" i="63"/>
  <c r="D23" i="63"/>
  <c r="T24" i="62"/>
  <c r="J23" i="63"/>
  <c r="F23" i="63"/>
  <c r="B24" i="63"/>
  <c r="C24" i="63"/>
  <c r="D24" i="63"/>
  <c r="T25" i="62"/>
  <c r="J24" i="63"/>
  <c r="F24" i="63"/>
  <c r="B25" i="63"/>
  <c r="C25" i="63"/>
  <c r="D25" i="63"/>
  <c r="T26" i="62"/>
  <c r="J25" i="63"/>
  <c r="F25" i="63"/>
  <c r="B26" i="63"/>
  <c r="C26" i="63"/>
  <c r="D26" i="63"/>
  <c r="T27" i="62"/>
  <c r="J26" i="63"/>
  <c r="F26" i="63"/>
  <c r="B27" i="63"/>
  <c r="C27" i="63"/>
  <c r="D27" i="63"/>
  <c r="T28" i="62"/>
  <c r="J27" i="63"/>
  <c r="F27" i="63"/>
  <c r="B28" i="63"/>
  <c r="C28" i="63"/>
  <c r="D28" i="63"/>
  <c r="T29" i="62"/>
  <c r="J28" i="63"/>
  <c r="F28" i="63"/>
  <c r="B29" i="63"/>
  <c r="C29" i="63"/>
  <c r="D29" i="63"/>
  <c r="T30" i="62"/>
  <c r="J29" i="63"/>
  <c r="F29" i="63"/>
  <c r="B30" i="63"/>
  <c r="C30" i="63"/>
  <c r="D30" i="63"/>
  <c r="T31" i="62"/>
  <c r="J30" i="63"/>
  <c r="F30" i="63"/>
  <c r="B31" i="63"/>
  <c r="C31" i="63"/>
  <c r="D31" i="63"/>
  <c r="T32" i="62"/>
  <c r="J31" i="63"/>
  <c r="F31" i="63"/>
  <c r="B32" i="63"/>
  <c r="C32" i="63"/>
  <c r="D32" i="63"/>
  <c r="T33" i="62"/>
  <c r="J32" i="63"/>
  <c r="F32" i="63"/>
  <c r="B33" i="63"/>
  <c r="C33" i="63"/>
  <c r="D33" i="63"/>
  <c r="T34" i="62"/>
  <c r="J33" i="63"/>
  <c r="F33" i="63"/>
  <c r="B34" i="63"/>
  <c r="C34" i="63"/>
  <c r="D34" i="63"/>
  <c r="T35" i="62"/>
  <c r="J34" i="63"/>
  <c r="F34" i="63"/>
  <c r="B35" i="63"/>
  <c r="C35" i="63"/>
  <c r="D35" i="63"/>
  <c r="T36" i="62"/>
  <c r="J35" i="63"/>
  <c r="F35" i="63"/>
  <c r="B36" i="63"/>
  <c r="C36" i="63"/>
  <c r="D36" i="63"/>
  <c r="T37" i="62"/>
  <c r="J36" i="63"/>
  <c r="F36" i="63"/>
  <c r="B37" i="63"/>
  <c r="C37" i="63"/>
  <c r="D37" i="63"/>
  <c r="T38" i="62"/>
  <c r="J37" i="63"/>
  <c r="F37" i="63"/>
  <c r="B38" i="63"/>
  <c r="C38" i="63"/>
  <c r="D38" i="63"/>
  <c r="B39" i="63"/>
  <c r="C39" i="63"/>
  <c r="D39" i="63"/>
  <c r="J39" i="63"/>
  <c r="F39" i="63"/>
  <c r="B40" i="63"/>
  <c r="C40" i="63"/>
  <c r="D40" i="63"/>
  <c r="J40" i="63"/>
  <c r="F40" i="63"/>
  <c r="B41" i="63"/>
  <c r="C41" i="63"/>
  <c r="D41" i="63"/>
  <c r="J41" i="63"/>
  <c r="F41" i="63"/>
  <c r="B42" i="63"/>
  <c r="C42" i="63"/>
  <c r="D42" i="63"/>
  <c r="J42" i="63"/>
  <c r="F42" i="63"/>
  <c r="F38" i="76"/>
  <c r="H38" i="76"/>
  <c r="J38" i="76"/>
  <c r="T38" i="76"/>
  <c r="P38" i="76"/>
  <c r="N38" i="76"/>
  <c r="L38" i="76"/>
  <c r="R38" i="76"/>
  <c r="F39" i="76"/>
  <c r="H39" i="76"/>
  <c r="J39" i="76"/>
  <c r="T39" i="76"/>
  <c r="P39" i="76"/>
  <c r="N39" i="76"/>
  <c r="L39" i="76"/>
  <c r="R39" i="76"/>
  <c r="F40" i="76"/>
  <c r="H40" i="76"/>
  <c r="J40" i="76"/>
  <c r="F41" i="76"/>
  <c r="H41" i="76"/>
  <c r="J41" i="76"/>
  <c r="T41" i="76"/>
  <c r="P41" i="76"/>
  <c r="N41" i="76"/>
  <c r="L41" i="76"/>
  <c r="R41" i="76"/>
  <c r="F42" i="76"/>
  <c r="H42" i="76"/>
  <c r="J42" i="76"/>
  <c r="T42" i="76"/>
  <c r="P42" i="76"/>
  <c r="N42" i="76"/>
  <c r="L42" i="76"/>
  <c r="R42" i="76"/>
  <c r="T39" i="40"/>
  <c r="J38" i="58"/>
  <c r="F38" i="58"/>
  <c r="F38" i="74"/>
  <c r="H38" i="74"/>
  <c r="J38" i="74"/>
  <c r="T128" i="40"/>
  <c r="T38" i="74"/>
  <c r="P38" i="74"/>
  <c r="N38" i="74"/>
  <c r="L38" i="74"/>
  <c r="R38" i="74"/>
  <c r="T40" i="40"/>
  <c r="J39" i="58"/>
  <c r="F39" i="58"/>
  <c r="F39" i="74"/>
  <c r="H39" i="74"/>
  <c r="J39" i="74"/>
  <c r="T129" i="40"/>
  <c r="T39" i="74"/>
  <c r="P39" i="74"/>
  <c r="N39" i="74"/>
  <c r="L39" i="74"/>
  <c r="R39" i="74"/>
  <c r="T41" i="40"/>
  <c r="J40" i="58"/>
  <c r="F40" i="58"/>
  <c r="F40" i="74"/>
  <c r="H40" i="74"/>
  <c r="J40" i="74"/>
  <c r="T130" i="40"/>
  <c r="T42" i="40"/>
  <c r="J41" i="58"/>
  <c r="F41" i="58"/>
  <c r="F41" i="74"/>
  <c r="H41" i="74"/>
  <c r="J41" i="74"/>
  <c r="T131" i="40"/>
  <c r="T41" i="74"/>
  <c r="P41" i="74"/>
  <c r="N41" i="74"/>
  <c r="L41" i="74"/>
  <c r="R41" i="74"/>
  <c r="T43" i="40"/>
  <c r="J42" i="58"/>
  <c r="F42" i="58"/>
  <c r="F42" i="74"/>
  <c r="H42" i="74"/>
  <c r="J42" i="74"/>
  <c r="T132" i="40"/>
  <c r="T42" i="74"/>
  <c r="P42" i="74"/>
  <c r="N42" i="74"/>
  <c r="L42" i="74"/>
  <c r="R42" i="74"/>
  <c r="O39" i="40"/>
  <c r="O128" i="40"/>
  <c r="R128" i="40"/>
  <c r="Q128" i="40"/>
  <c r="X128" i="40"/>
  <c r="S128" i="40"/>
  <c r="Y128" i="40"/>
  <c r="Z128" i="40"/>
  <c r="AA128" i="40"/>
  <c r="AB128" i="40"/>
  <c r="AC128" i="40"/>
  <c r="O40" i="40"/>
  <c r="O129" i="40"/>
  <c r="R129" i="40"/>
  <c r="Q129" i="40"/>
  <c r="X129" i="40"/>
  <c r="S129" i="40"/>
  <c r="Y129" i="40"/>
  <c r="Z129" i="40"/>
  <c r="AA129" i="40"/>
  <c r="AB129" i="40"/>
  <c r="AC129" i="40"/>
  <c r="O41" i="40"/>
  <c r="O130" i="40"/>
  <c r="R130" i="40"/>
  <c r="Q130" i="40"/>
  <c r="X130" i="40"/>
  <c r="S130" i="40"/>
  <c r="Y130" i="40"/>
  <c r="Z130" i="40"/>
  <c r="AA130" i="40"/>
  <c r="AB130" i="40"/>
  <c r="AC130" i="40"/>
  <c r="O42" i="40"/>
  <c r="O131" i="40"/>
  <c r="R131" i="40"/>
  <c r="Q131" i="40"/>
  <c r="X131" i="40"/>
  <c r="S131" i="40"/>
  <c r="Y131" i="40"/>
  <c r="Z131" i="40"/>
  <c r="AA131" i="40"/>
  <c r="AB131" i="40"/>
  <c r="AC131" i="40"/>
  <c r="O43" i="40"/>
  <c r="O132" i="40"/>
  <c r="R132" i="40"/>
  <c r="Q132" i="40"/>
  <c r="X132" i="40"/>
  <c r="S132" i="40"/>
  <c r="Y132" i="40"/>
  <c r="Z132" i="40"/>
  <c r="AA132" i="40"/>
  <c r="AB132" i="40"/>
  <c r="AC132" i="40"/>
  <c r="O83" i="40"/>
  <c r="T83" i="40"/>
  <c r="R83" i="40"/>
  <c r="Q83" i="40"/>
  <c r="X83" i="40"/>
  <c r="S83" i="40"/>
  <c r="Y83" i="40"/>
  <c r="Z83" i="40"/>
  <c r="AA83" i="40"/>
  <c r="AB83" i="40"/>
  <c r="AC83" i="40"/>
  <c r="O84" i="40"/>
  <c r="T84" i="40"/>
  <c r="R84" i="40"/>
  <c r="Q84" i="40"/>
  <c r="X84" i="40"/>
  <c r="S84" i="40"/>
  <c r="Y84" i="40"/>
  <c r="Z84" i="40"/>
  <c r="AA84" i="40"/>
  <c r="AB84" i="40"/>
  <c r="AC84" i="40"/>
  <c r="O85" i="40"/>
  <c r="T85" i="40"/>
  <c r="R85" i="40"/>
  <c r="Q85" i="40"/>
  <c r="X85" i="40"/>
  <c r="S85" i="40"/>
  <c r="Y85" i="40"/>
  <c r="Z85" i="40"/>
  <c r="AA85" i="40"/>
  <c r="AB85" i="40"/>
  <c r="AC85" i="40"/>
  <c r="O86" i="40"/>
  <c r="T86" i="40"/>
  <c r="R86" i="40"/>
  <c r="Q86" i="40"/>
  <c r="X86" i="40"/>
  <c r="S86" i="40"/>
  <c r="Y86" i="40"/>
  <c r="Z86" i="40"/>
  <c r="AA86" i="40"/>
  <c r="AB86" i="40"/>
  <c r="AC86" i="40"/>
  <c r="O87" i="40"/>
  <c r="T87" i="40"/>
  <c r="R87" i="40"/>
  <c r="Q87" i="40"/>
  <c r="X87" i="40"/>
  <c r="S87" i="40"/>
  <c r="Y87" i="40"/>
  <c r="Z87" i="40"/>
  <c r="AA87" i="40"/>
  <c r="AB87" i="40"/>
  <c r="AC87" i="40"/>
  <c r="P83" i="40"/>
  <c r="U83" i="40"/>
  <c r="V83" i="40"/>
  <c r="P84" i="40"/>
  <c r="U84" i="40"/>
  <c r="V84" i="40"/>
  <c r="P85" i="40"/>
  <c r="U85" i="40"/>
  <c r="V85" i="40"/>
  <c r="P86" i="40"/>
  <c r="U86" i="40"/>
  <c r="V86" i="40"/>
  <c r="P87" i="40"/>
  <c r="U87" i="40"/>
  <c r="V87" i="40"/>
  <c r="F38" i="60"/>
  <c r="H38" i="60"/>
  <c r="J38" i="60"/>
  <c r="T38" i="60"/>
  <c r="P38" i="60"/>
  <c r="N38" i="60"/>
  <c r="L38" i="60"/>
  <c r="R38" i="60"/>
  <c r="F39" i="60"/>
  <c r="H39" i="60"/>
  <c r="J39" i="60"/>
  <c r="T39" i="60"/>
  <c r="P39" i="60"/>
  <c r="N39" i="60"/>
  <c r="L39" i="60"/>
  <c r="R39" i="60"/>
  <c r="F40" i="60"/>
  <c r="H40" i="60"/>
  <c r="J40" i="60"/>
  <c r="L40" i="60"/>
  <c r="F41" i="60"/>
  <c r="H41" i="60"/>
  <c r="J41" i="60"/>
  <c r="T41" i="60"/>
  <c r="P41" i="60"/>
  <c r="N41" i="60"/>
  <c r="L41" i="60"/>
  <c r="R41" i="60"/>
  <c r="F42" i="60"/>
  <c r="H42" i="60"/>
  <c r="J42" i="60"/>
  <c r="T42" i="60"/>
  <c r="P42" i="60"/>
  <c r="N42" i="60"/>
  <c r="L42" i="60"/>
  <c r="R42" i="60"/>
  <c r="T40" i="8"/>
  <c r="O40" i="8"/>
  <c r="O84" i="8"/>
  <c r="T84" i="8"/>
  <c r="R84" i="8"/>
  <c r="Q84" i="8"/>
  <c r="P84" i="8"/>
  <c r="S84" i="8"/>
  <c r="U84" i="8"/>
  <c r="V84" i="8"/>
  <c r="X84" i="8"/>
  <c r="Y84" i="8"/>
  <c r="Z84" i="8"/>
  <c r="AA84" i="8"/>
  <c r="AB84" i="8"/>
  <c r="AC84" i="8"/>
  <c r="T41" i="8"/>
  <c r="O41" i="8"/>
  <c r="O85" i="8"/>
  <c r="T85" i="8"/>
  <c r="R85" i="8"/>
  <c r="Q85" i="8"/>
  <c r="P85" i="8"/>
  <c r="S85" i="8"/>
  <c r="U85" i="8"/>
  <c r="V85" i="8"/>
  <c r="X85" i="8"/>
  <c r="Y85" i="8"/>
  <c r="Z85" i="8"/>
  <c r="AA85" i="8"/>
  <c r="AB85" i="8"/>
  <c r="AC85" i="8"/>
  <c r="T42" i="8"/>
  <c r="O42" i="8"/>
  <c r="O86" i="8"/>
  <c r="T86" i="8"/>
  <c r="R86" i="8"/>
  <c r="Q86" i="8"/>
  <c r="P86" i="8"/>
  <c r="S86" i="8"/>
  <c r="U86" i="8"/>
  <c r="V86" i="8"/>
  <c r="X86" i="8"/>
  <c r="Y86" i="8"/>
  <c r="Z86" i="8"/>
  <c r="AA86" i="8"/>
  <c r="AB86" i="8"/>
  <c r="AC86" i="8"/>
  <c r="T43" i="8"/>
  <c r="O43" i="8"/>
  <c r="O87" i="8"/>
  <c r="T87" i="8"/>
  <c r="R87" i="8"/>
  <c r="Q87" i="8"/>
  <c r="P87" i="8"/>
  <c r="S87" i="8"/>
  <c r="U87" i="8"/>
  <c r="V87" i="8"/>
  <c r="X87" i="8"/>
  <c r="Y87" i="8"/>
  <c r="Z87" i="8"/>
  <c r="AA87" i="8"/>
  <c r="AB87" i="8"/>
  <c r="AC87" i="8"/>
  <c r="T44" i="8"/>
  <c r="O44" i="8"/>
  <c r="O88" i="8"/>
  <c r="T88" i="8"/>
  <c r="R88" i="8"/>
  <c r="Q88" i="8"/>
  <c r="P88" i="8"/>
  <c r="S88" i="8"/>
  <c r="U88" i="8"/>
  <c r="V88" i="8"/>
  <c r="X88" i="8"/>
  <c r="Y88" i="8"/>
  <c r="Z88" i="8"/>
  <c r="AA88" i="8"/>
  <c r="AB88" i="8"/>
  <c r="AC88" i="8"/>
  <c r="J39" i="30"/>
  <c r="F39" i="30"/>
  <c r="F38" i="31"/>
  <c r="H38" i="31"/>
  <c r="J38" i="31"/>
  <c r="T38" i="31"/>
  <c r="P38" i="31"/>
  <c r="N38" i="31"/>
  <c r="L38" i="31"/>
  <c r="R38" i="31"/>
  <c r="J40" i="30"/>
  <c r="F40" i="30"/>
  <c r="F39" i="31"/>
  <c r="H39" i="31"/>
  <c r="J39" i="31"/>
  <c r="T39" i="31"/>
  <c r="P39" i="31"/>
  <c r="N39" i="31"/>
  <c r="L39" i="31"/>
  <c r="R39" i="31"/>
  <c r="J41" i="30"/>
  <c r="F41" i="30"/>
  <c r="F40" i="31"/>
  <c r="H40" i="31"/>
  <c r="J40" i="31"/>
  <c r="T40" i="31"/>
  <c r="P40" i="31"/>
  <c r="N40" i="31"/>
  <c r="L40" i="31"/>
  <c r="R40" i="31"/>
  <c r="J42" i="30"/>
  <c r="F42" i="30"/>
  <c r="F41" i="31"/>
  <c r="H41" i="31"/>
  <c r="J41" i="31"/>
  <c r="T41" i="31"/>
  <c r="P41" i="31"/>
  <c r="N41" i="31"/>
  <c r="L41" i="31"/>
  <c r="R41" i="31"/>
  <c r="J43" i="30"/>
  <c r="F43" i="30"/>
  <c r="F42" i="31"/>
  <c r="H42" i="31"/>
  <c r="J42" i="31"/>
  <c r="T42" i="31"/>
  <c r="P42" i="31"/>
  <c r="N42" i="31"/>
  <c r="L42" i="31"/>
  <c r="R42" i="31"/>
  <c r="T45" i="8"/>
  <c r="O45" i="8"/>
  <c r="S45" i="8"/>
  <c r="Z45" i="8"/>
  <c r="F45" i="8"/>
  <c r="AA45" i="8"/>
  <c r="AB45" i="8"/>
  <c r="AC45" i="8"/>
  <c r="T46" i="8"/>
  <c r="O46" i="8"/>
  <c r="S46" i="8"/>
  <c r="Z46" i="8"/>
  <c r="F46" i="8"/>
  <c r="AA46" i="8"/>
  <c r="AB46" i="8"/>
  <c r="AC46" i="8"/>
  <c r="T47" i="8"/>
  <c r="O47" i="8"/>
  <c r="S47" i="8"/>
  <c r="Z47" i="8"/>
  <c r="F47" i="8"/>
  <c r="AA47" i="8"/>
  <c r="AB47" i="8"/>
  <c r="AC47" i="8"/>
  <c r="T48" i="8"/>
  <c r="O48" i="8"/>
  <c r="S48" i="8"/>
  <c r="Z48" i="8"/>
  <c r="F48" i="8"/>
  <c r="AA48" i="8"/>
  <c r="AB48" i="8"/>
  <c r="AC48" i="8"/>
  <c r="T49" i="8"/>
  <c r="O49" i="8"/>
  <c r="S49" i="8"/>
  <c r="Z49" i="8"/>
  <c r="F49" i="8"/>
  <c r="AA49" i="8"/>
  <c r="AB49" i="8"/>
  <c r="AC49" i="8"/>
  <c r="T50" i="8"/>
  <c r="O50" i="8"/>
  <c r="S50" i="8"/>
  <c r="Z50" i="8"/>
  <c r="F50" i="8"/>
  <c r="AA50" i="8"/>
  <c r="AB50" i="8"/>
  <c r="AC50" i="8"/>
  <c r="T51" i="8"/>
  <c r="O51" i="8"/>
  <c r="S51" i="8"/>
  <c r="Z51" i="8"/>
  <c r="F51" i="8"/>
  <c r="AA51" i="8"/>
  <c r="AB51" i="8"/>
  <c r="AC51" i="8"/>
  <c r="P84" i="62"/>
  <c r="U84" i="62"/>
  <c r="V84" i="62"/>
  <c r="P85" i="62"/>
  <c r="U85" i="62"/>
  <c r="V85" i="62"/>
  <c r="P86" i="62"/>
  <c r="U86" i="62"/>
  <c r="V86" i="62"/>
  <c r="P87" i="62"/>
  <c r="U87" i="62"/>
  <c r="V87" i="62"/>
  <c r="P88" i="62"/>
  <c r="U88" i="62"/>
  <c r="V88" i="62"/>
  <c r="J76" i="62"/>
  <c r="J77" i="62"/>
  <c r="J78" i="62"/>
  <c r="J79" i="62"/>
  <c r="J81" i="62"/>
  <c r="J82" i="62"/>
  <c r="J83" i="62"/>
  <c r="J54" i="62"/>
  <c r="O9" i="62"/>
  <c r="O54" i="62"/>
  <c r="T54" i="62"/>
  <c r="R54" i="62"/>
  <c r="Q54" i="62"/>
  <c r="P54" i="62"/>
  <c r="S54" i="62"/>
  <c r="U54" i="62"/>
  <c r="V54" i="62"/>
  <c r="X54" i="62"/>
  <c r="Y54" i="62"/>
  <c r="Z54" i="62"/>
  <c r="AA54" i="62"/>
  <c r="AB54" i="62"/>
  <c r="AC54" i="62"/>
  <c r="AF54" i="62"/>
  <c r="AG54" i="62"/>
  <c r="AH54" i="62"/>
  <c r="AJ54" i="62"/>
  <c r="T43" i="78"/>
  <c r="J42" i="79"/>
  <c r="N42" i="79"/>
  <c r="F42" i="79"/>
  <c r="L42" i="79"/>
  <c r="H42" i="79"/>
  <c r="T42" i="78"/>
  <c r="J41" i="79"/>
  <c r="N41" i="79"/>
  <c r="F41" i="79"/>
  <c r="L41" i="79"/>
  <c r="H41" i="79"/>
  <c r="T41" i="78"/>
  <c r="J40" i="79"/>
  <c r="N40" i="79"/>
  <c r="F40" i="79"/>
  <c r="L40" i="79"/>
  <c r="H40" i="79"/>
  <c r="T40" i="78"/>
  <c r="J39" i="79"/>
  <c r="N39" i="79"/>
  <c r="F39" i="79"/>
  <c r="L39" i="79"/>
  <c r="H39" i="79"/>
  <c r="T39" i="78"/>
  <c r="J38" i="79"/>
  <c r="N38" i="79"/>
  <c r="F38" i="79"/>
  <c r="L38" i="79"/>
  <c r="H38" i="79"/>
  <c r="T38" i="78"/>
  <c r="J37" i="79"/>
  <c r="N37" i="79"/>
  <c r="F37" i="79"/>
  <c r="L37" i="79"/>
  <c r="H37" i="79"/>
  <c r="T37" i="78"/>
  <c r="J36" i="79"/>
  <c r="N36" i="79"/>
  <c r="F36" i="79"/>
  <c r="L36" i="79"/>
  <c r="H36" i="79"/>
  <c r="T36" i="78"/>
  <c r="J35" i="79"/>
  <c r="N35" i="79"/>
  <c r="F35" i="79"/>
  <c r="L35" i="79"/>
  <c r="H35" i="79"/>
  <c r="T35" i="78"/>
  <c r="J34" i="79"/>
  <c r="N34" i="79"/>
  <c r="F34" i="79"/>
  <c r="L34" i="79"/>
  <c r="H34" i="79"/>
  <c r="T34" i="78"/>
  <c r="J33" i="79"/>
  <c r="N33" i="79"/>
  <c r="F33" i="79"/>
  <c r="L33" i="79"/>
  <c r="H33" i="79"/>
  <c r="T33" i="78"/>
  <c r="J32" i="79"/>
  <c r="N32" i="79"/>
  <c r="F32" i="79"/>
  <c r="L32" i="79"/>
  <c r="H32" i="79"/>
  <c r="T32" i="78"/>
  <c r="J31" i="79"/>
  <c r="N31" i="79"/>
  <c r="F31" i="79"/>
  <c r="L31" i="79"/>
  <c r="H31" i="79"/>
  <c r="T31" i="78"/>
  <c r="J30" i="79"/>
  <c r="N30" i="79"/>
  <c r="F30" i="79"/>
  <c r="L30" i="79"/>
  <c r="H30" i="79"/>
  <c r="T30" i="78"/>
  <c r="J29" i="79"/>
  <c r="N29" i="79"/>
  <c r="F29" i="79"/>
  <c r="L29" i="79"/>
  <c r="H29" i="79"/>
  <c r="T29" i="78"/>
  <c r="J28" i="79"/>
  <c r="N28" i="79"/>
  <c r="F28" i="79"/>
  <c r="L28" i="79"/>
  <c r="H28" i="79"/>
  <c r="T28" i="78"/>
  <c r="J27" i="79"/>
  <c r="N27" i="79"/>
  <c r="F27" i="79"/>
  <c r="L27" i="79"/>
  <c r="H27" i="79"/>
  <c r="T27" i="78"/>
  <c r="J26" i="79"/>
  <c r="N26" i="79"/>
  <c r="F26" i="79"/>
  <c r="L26" i="79"/>
  <c r="H26" i="79"/>
  <c r="T26" i="78"/>
  <c r="J25" i="79"/>
  <c r="N25" i="79"/>
  <c r="F25" i="79"/>
  <c r="L25" i="79"/>
  <c r="H25" i="79"/>
  <c r="T25" i="78"/>
  <c r="J24" i="79"/>
  <c r="N24" i="79"/>
  <c r="F24" i="79"/>
  <c r="L24" i="79"/>
  <c r="H24" i="79"/>
  <c r="T24" i="78"/>
  <c r="J23" i="79"/>
  <c r="N23" i="79"/>
  <c r="F23" i="79"/>
  <c r="L23" i="79"/>
  <c r="H23" i="79"/>
  <c r="T23" i="78"/>
  <c r="J22" i="79"/>
  <c r="N22" i="79"/>
  <c r="F22" i="79"/>
  <c r="L22" i="79"/>
  <c r="H22" i="79"/>
  <c r="T22" i="78"/>
  <c r="J21" i="79"/>
  <c r="N21" i="79"/>
  <c r="F21" i="79"/>
  <c r="L21" i="79"/>
  <c r="H21" i="79"/>
  <c r="T21" i="78"/>
  <c r="J20" i="79"/>
  <c r="N20" i="79"/>
  <c r="F20" i="79"/>
  <c r="L20" i="79"/>
  <c r="H20" i="79"/>
  <c r="T20" i="78"/>
  <c r="J19" i="79"/>
  <c r="N19" i="79"/>
  <c r="F19" i="79"/>
  <c r="L19" i="79"/>
  <c r="H19" i="79"/>
  <c r="T19" i="78"/>
  <c r="J18" i="79"/>
  <c r="N18" i="79"/>
  <c r="F18" i="79"/>
  <c r="L18" i="79"/>
  <c r="H18" i="79"/>
  <c r="T18" i="78"/>
  <c r="J17" i="79"/>
  <c r="N17" i="79"/>
  <c r="F17" i="79"/>
  <c r="L17" i="79"/>
  <c r="H17" i="79"/>
  <c r="T17" i="78"/>
  <c r="J16" i="79"/>
  <c r="N16" i="79"/>
  <c r="F16" i="79"/>
  <c r="L16" i="79"/>
  <c r="H16" i="79"/>
  <c r="T16" i="78"/>
  <c r="J15" i="79"/>
  <c r="N15" i="79"/>
  <c r="F15" i="79"/>
  <c r="L15" i="79"/>
  <c r="H15" i="79"/>
  <c r="T15" i="78"/>
  <c r="J14" i="79"/>
  <c r="N14" i="79"/>
  <c r="F14" i="79"/>
  <c r="L14" i="79"/>
  <c r="H14" i="79"/>
  <c r="T14" i="78"/>
  <c r="J13" i="79"/>
  <c r="N13" i="79"/>
  <c r="F13" i="79"/>
  <c r="L13" i="79"/>
  <c r="H13" i="79"/>
  <c r="T13" i="78"/>
  <c r="J12" i="79"/>
  <c r="N12" i="79"/>
  <c r="F12" i="79"/>
  <c r="L12" i="79"/>
  <c r="H12" i="79"/>
  <c r="T12" i="78"/>
  <c r="J11" i="79"/>
  <c r="N11" i="79"/>
  <c r="F11" i="79"/>
  <c r="L11" i="79"/>
  <c r="H11" i="79"/>
  <c r="T11" i="78"/>
  <c r="J10" i="79"/>
  <c r="N10" i="79"/>
  <c r="F10" i="79"/>
  <c r="L10" i="79"/>
  <c r="H10" i="79"/>
  <c r="T10" i="78"/>
  <c r="J9" i="79"/>
  <c r="N9" i="79"/>
  <c r="F9" i="79"/>
  <c r="L9" i="79"/>
  <c r="H9" i="79"/>
  <c r="T9" i="78"/>
  <c r="J8" i="79"/>
  <c r="N8" i="79"/>
  <c r="F8" i="79"/>
  <c r="L8" i="79"/>
  <c r="H8" i="79"/>
  <c r="AJ58" i="78"/>
  <c r="AJ57" i="78"/>
  <c r="AG57" i="78"/>
  <c r="AH57" i="78"/>
  <c r="AJ56" i="78"/>
  <c r="AG56" i="78"/>
  <c r="AH56" i="78"/>
  <c r="AJ55" i="78"/>
  <c r="AG55" i="78"/>
  <c r="AH55" i="78"/>
  <c r="AJ54" i="78"/>
  <c r="AG54" i="78"/>
  <c r="AH54" i="78"/>
  <c r="AJ53" i="78"/>
  <c r="AG53" i="78"/>
  <c r="AH53" i="78"/>
  <c r="AJ52" i="78"/>
  <c r="AG52" i="78"/>
  <c r="AH52" i="78"/>
  <c r="AJ51" i="78"/>
  <c r="AG51" i="78"/>
  <c r="AH51" i="78"/>
  <c r="AJ50" i="78"/>
  <c r="AG50" i="78"/>
  <c r="AH50" i="78"/>
  <c r="AJ49" i="78"/>
  <c r="AG49" i="78"/>
  <c r="AH49" i="78"/>
  <c r="AJ48" i="78"/>
  <c r="AG48" i="78"/>
  <c r="AH48" i="78"/>
  <c r="AJ47" i="78"/>
  <c r="AG47" i="78"/>
  <c r="AH47" i="78"/>
  <c r="AJ46" i="78"/>
  <c r="AG46" i="78"/>
  <c r="AH46" i="78"/>
  <c r="AJ45" i="78"/>
  <c r="AG45" i="78"/>
  <c r="AH45" i="78"/>
  <c r="O43" i="78"/>
  <c r="O42" i="78"/>
  <c r="O41" i="78"/>
  <c r="O40" i="78"/>
  <c r="O39" i="78"/>
  <c r="O38" i="78"/>
  <c r="O37" i="78"/>
  <c r="O36" i="78"/>
  <c r="O35" i="78"/>
  <c r="O34" i="78"/>
  <c r="O33" i="78"/>
  <c r="O32" i="78"/>
  <c r="O31" i="78"/>
  <c r="O30" i="78"/>
  <c r="O29" i="78"/>
  <c r="O28" i="78"/>
  <c r="O27" i="78"/>
  <c r="O26" i="78"/>
  <c r="O25" i="78"/>
  <c r="O24" i="78"/>
  <c r="O23" i="78"/>
  <c r="O22" i="78"/>
  <c r="O21" i="78"/>
  <c r="O20" i="78"/>
  <c r="O19" i="78"/>
  <c r="O18" i="78"/>
  <c r="O17" i="78"/>
  <c r="O16" i="78"/>
  <c r="O15" i="78"/>
  <c r="O14" i="78"/>
  <c r="O13" i="78"/>
  <c r="O12" i="78"/>
  <c r="O11" i="78"/>
  <c r="O10" i="78"/>
  <c r="O9" i="78"/>
  <c r="S43" i="78"/>
  <c r="U43" i="78"/>
  <c r="V43" i="78"/>
  <c r="AJ43" i="78"/>
  <c r="AK43" i="78"/>
  <c r="AL43" i="78"/>
  <c r="AH43" i="78"/>
  <c r="AC43" i="78"/>
  <c r="AA43" i="78"/>
  <c r="AB43" i="78"/>
  <c r="Z43" i="78"/>
  <c r="Y43" i="78"/>
  <c r="X43" i="78"/>
  <c r="S42" i="78"/>
  <c r="U42" i="78"/>
  <c r="V42" i="78"/>
  <c r="AJ42" i="78"/>
  <c r="AK42" i="78"/>
  <c r="AL42" i="78"/>
  <c r="AH42" i="78"/>
  <c r="AC42" i="78"/>
  <c r="AA42" i="78"/>
  <c r="AB42" i="78"/>
  <c r="Z42" i="78"/>
  <c r="Y42" i="78"/>
  <c r="X42" i="78"/>
  <c r="S41" i="78"/>
  <c r="U41" i="78"/>
  <c r="V41" i="78"/>
  <c r="AJ41" i="78"/>
  <c r="AK41" i="78"/>
  <c r="AL41" i="78"/>
  <c r="AH41" i="78"/>
  <c r="AC41" i="78"/>
  <c r="AA41" i="78"/>
  <c r="AB41" i="78"/>
  <c r="Z41" i="78"/>
  <c r="Y41" i="78"/>
  <c r="X41" i="78"/>
  <c r="S40" i="78"/>
  <c r="U40" i="78"/>
  <c r="V40" i="78"/>
  <c r="AJ40" i="78"/>
  <c r="AK40" i="78"/>
  <c r="AL40" i="78"/>
  <c r="AH40" i="78"/>
  <c r="AC40" i="78"/>
  <c r="AA40" i="78"/>
  <c r="AB40" i="78"/>
  <c r="Z40" i="78"/>
  <c r="Y40" i="78"/>
  <c r="X40" i="78"/>
  <c r="S39" i="78"/>
  <c r="U39" i="78"/>
  <c r="V39" i="78"/>
  <c r="AJ39" i="78"/>
  <c r="AK39" i="78"/>
  <c r="AL39" i="78"/>
  <c r="AH39" i="78"/>
  <c r="AC39" i="78"/>
  <c r="AA39" i="78"/>
  <c r="AB39" i="78"/>
  <c r="Z39" i="78"/>
  <c r="Y39" i="78"/>
  <c r="X39" i="78"/>
  <c r="S38" i="78"/>
  <c r="U38" i="78"/>
  <c r="V38" i="78"/>
  <c r="AJ38" i="78"/>
  <c r="AK38" i="78"/>
  <c r="AL38" i="78"/>
  <c r="AH38" i="78"/>
  <c r="AC38" i="78"/>
  <c r="AA38" i="78"/>
  <c r="AB38" i="78"/>
  <c r="Z38" i="78"/>
  <c r="Y38" i="78"/>
  <c r="X38" i="78"/>
  <c r="S37" i="78"/>
  <c r="U37" i="78"/>
  <c r="V37" i="78"/>
  <c r="AJ37" i="78"/>
  <c r="AK37" i="78"/>
  <c r="AL37" i="78"/>
  <c r="AH37" i="78"/>
  <c r="AC37" i="78"/>
  <c r="AA37" i="78"/>
  <c r="AB37" i="78"/>
  <c r="Z37" i="78"/>
  <c r="Y37" i="78"/>
  <c r="X37" i="78"/>
  <c r="S36" i="78"/>
  <c r="U36" i="78"/>
  <c r="V36" i="78"/>
  <c r="AJ36" i="78"/>
  <c r="AK36" i="78"/>
  <c r="AL36" i="78"/>
  <c r="AH36" i="78"/>
  <c r="AC36" i="78"/>
  <c r="AA36" i="78"/>
  <c r="AB36" i="78"/>
  <c r="Z36" i="78"/>
  <c r="Y36" i="78"/>
  <c r="X36" i="78"/>
  <c r="S35" i="78"/>
  <c r="U35" i="78"/>
  <c r="V35" i="78"/>
  <c r="AJ35" i="78"/>
  <c r="AK35" i="78"/>
  <c r="AL35" i="78"/>
  <c r="AH35" i="78"/>
  <c r="AC35" i="78"/>
  <c r="AA35" i="78"/>
  <c r="AB35" i="78"/>
  <c r="Z35" i="78"/>
  <c r="Y35" i="78"/>
  <c r="X35" i="78"/>
  <c r="S34" i="78"/>
  <c r="U34" i="78"/>
  <c r="V34" i="78"/>
  <c r="AJ34" i="78"/>
  <c r="AK34" i="78"/>
  <c r="AL34" i="78"/>
  <c r="AH34" i="78"/>
  <c r="AC34" i="78"/>
  <c r="AA34" i="78"/>
  <c r="AB34" i="78"/>
  <c r="Z34" i="78"/>
  <c r="Y34" i="78"/>
  <c r="X34" i="78"/>
  <c r="S33" i="78"/>
  <c r="U33" i="78"/>
  <c r="V33" i="78"/>
  <c r="AJ33" i="78"/>
  <c r="AK33" i="78"/>
  <c r="AL33" i="78"/>
  <c r="AH33" i="78"/>
  <c r="AC33" i="78"/>
  <c r="AA33" i="78"/>
  <c r="AB33" i="78"/>
  <c r="Z33" i="78"/>
  <c r="Y33" i="78"/>
  <c r="X33" i="78"/>
  <c r="S32" i="78"/>
  <c r="U32" i="78"/>
  <c r="V32" i="78"/>
  <c r="AJ32" i="78"/>
  <c r="AK32" i="78"/>
  <c r="AL32" i="78"/>
  <c r="AH32" i="78"/>
  <c r="AC32" i="78"/>
  <c r="AA32" i="78"/>
  <c r="AB32" i="78"/>
  <c r="Z32" i="78"/>
  <c r="Y32" i="78"/>
  <c r="X32" i="78"/>
  <c r="S31" i="78"/>
  <c r="U31" i="78"/>
  <c r="V31" i="78"/>
  <c r="AJ31" i="78"/>
  <c r="AK31" i="78"/>
  <c r="AL31" i="78"/>
  <c r="AH31" i="78"/>
  <c r="AC31" i="78"/>
  <c r="AA31" i="78"/>
  <c r="AB31" i="78"/>
  <c r="Z31" i="78"/>
  <c r="Y31" i="78"/>
  <c r="X31" i="78"/>
  <c r="S30" i="78"/>
  <c r="U30" i="78"/>
  <c r="V30" i="78"/>
  <c r="AJ30" i="78"/>
  <c r="AK30" i="78"/>
  <c r="AL30" i="78"/>
  <c r="AH30" i="78"/>
  <c r="AC30" i="78"/>
  <c r="AA30" i="78"/>
  <c r="AB30" i="78"/>
  <c r="Z30" i="78"/>
  <c r="Y30" i="78"/>
  <c r="X30" i="78"/>
  <c r="S29" i="78"/>
  <c r="U29" i="78"/>
  <c r="V29" i="78"/>
  <c r="AJ29" i="78"/>
  <c r="AK29" i="78"/>
  <c r="AL29" i="78"/>
  <c r="AH29" i="78"/>
  <c r="AC29" i="78"/>
  <c r="AA29" i="78"/>
  <c r="AB29" i="78"/>
  <c r="Z29" i="78"/>
  <c r="Y29" i="78"/>
  <c r="X29" i="78"/>
  <c r="S28" i="78"/>
  <c r="U28" i="78"/>
  <c r="V28" i="78"/>
  <c r="AJ28" i="78"/>
  <c r="AK28" i="78"/>
  <c r="AL28" i="78"/>
  <c r="AH28" i="78"/>
  <c r="AC28" i="78"/>
  <c r="AA28" i="78"/>
  <c r="AB28" i="78"/>
  <c r="Z28" i="78"/>
  <c r="Y28" i="78"/>
  <c r="X28" i="78"/>
  <c r="S27" i="78"/>
  <c r="U27" i="78"/>
  <c r="V27" i="78"/>
  <c r="AJ27" i="78"/>
  <c r="AK27" i="78"/>
  <c r="AL27" i="78"/>
  <c r="AH27" i="78"/>
  <c r="AC27" i="78"/>
  <c r="AA27" i="78"/>
  <c r="AB27" i="78"/>
  <c r="Z27" i="78"/>
  <c r="Y27" i="78"/>
  <c r="X27" i="78"/>
  <c r="S26" i="78"/>
  <c r="U26" i="78"/>
  <c r="V26" i="78"/>
  <c r="AJ26" i="78"/>
  <c r="AK26" i="78"/>
  <c r="AL26" i="78"/>
  <c r="AH26" i="78"/>
  <c r="AC26" i="78"/>
  <c r="AA26" i="78"/>
  <c r="AB26" i="78"/>
  <c r="Z26" i="78"/>
  <c r="Y26" i="78"/>
  <c r="X26" i="78"/>
  <c r="S25" i="78"/>
  <c r="U25" i="78"/>
  <c r="V25" i="78"/>
  <c r="AJ25" i="78"/>
  <c r="AK25" i="78"/>
  <c r="AL25" i="78"/>
  <c r="AH25" i="78"/>
  <c r="AC25" i="78"/>
  <c r="AA25" i="78"/>
  <c r="AB25" i="78"/>
  <c r="Z25" i="78"/>
  <c r="Y25" i="78"/>
  <c r="X25" i="78"/>
  <c r="S24" i="78"/>
  <c r="U24" i="78"/>
  <c r="V24" i="78"/>
  <c r="AJ24" i="78"/>
  <c r="AK24" i="78"/>
  <c r="AL24" i="78"/>
  <c r="AH24" i="78"/>
  <c r="AC24" i="78"/>
  <c r="AA24" i="78"/>
  <c r="AB24" i="78"/>
  <c r="Z24" i="78"/>
  <c r="Y24" i="78"/>
  <c r="X24" i="78"/>
  <c r="S23" i="78"/>
  <c r="U23" i="78"/>
  <c r="V23" i="78"/>
  <c r="AJ23" i="78"/>
  <c r="AK23" i="78"/>
  <c r="AL23" i="78"/>
  <c r="AH23" i="78"/>
  <c r="AC23" i="78"/>
  <c r="AA23" i="78"/>
  <c r="AB23" i="78"/>
  <c r="Z23" i="78"/>
  <c r="Y23" i="78"/>
  <c r="X23" i="78"/>
  <c r="S22" i="78"/>
  <c r="U22" i="78"/>
  <c r="V22" i="78"/>
  <c r="AJ22" i="78"/>
  <c r="AK22" i="78"/>
  <c r="AL22" i="78"/>
  <c r="AH22" i="78"/>
  <c r="AC22" i="78"/>
  <c r="AA22" i="78"/>
  <c r="AB22" i="78"/>
  <c r="Z22" i="78"/>
  <c r="Y22" i="78"/>
  <c r="X22" i="78"/>
  <c r="S21" i="78"/>
  <c r="U21" i="78"/>
  <c r="V21" i="78"/>
  <c r="AJ21" i="78"/>
  <c r="AK21" i="78"/>
  <c r="AL21" i="78"/>
  <c r="AH21" i="78"/>
  <c r="AC21" i="78"/>
  <c r="AA21" i="78"/>
  <c r="AB21" i="78"/>
  <c r="Z21" i="78"/>
  <c r="Y21" i="78"/>
  <c r="X21" i="78"/>
  <c r="S20" i="78"/>
  <c r="U20" i="78"/>
  <c r="V20" i="78"/>
  <c r="AJ20" i="78"/>
  <c r="AK20" i="78"/>
  <c r="AL20" i="78"/>
  <c r="AH20" i="78"/>
  <c r="AC20" i="78"/>
  <c r="AA20" i="78"/>
  <c r="AB20" i="78"/>
  <c r="Z20" i="78"/>
  <c r="Y20" i="78"/>
  <c r="X20" i="78"/>
  <c r="S19" i="78"/>
  <c r="U19" i="78"/>
  <c r="V19" i="78"/>
  <c r="AJ19" i="78"/>
  <c r="AK19" i="78"/>
  <c r="AL19" i="78"/>
  <c r="AH19" i="78"/>
  <c r="AC19" i="78"/>
  <c r="AA19" i="78"/>
  <c r="AB19" i="78"/>
  <c r="Z19" i="78"/>
  <c r="Y19" i="78"/>
  <c r="X19" i="78"/>
  <c r="S18" i="78"/>
  <c r="U18" i="78"/>
  <c r="V18" i="78"/>
  <c r="AJ18" i="78"/>
  <c r="AK18" i="78"/>
  <c r="AL18" i="78"/>
  <c r="AH18" i="78"/>
  <c r="AC18" i="78"/>
  <c r="AA18" i="78"/>
  <c r="AB18" i="78"/>
  <c r="Z18" i="78"/>
  <c r="Y18" i="78"/>
  <c r="X18" i="78"/>
  <c r="S17" i="78"/>
  <c r="U17" i="78"/>
  <c r="V17" i="78"/>
  <c r="AJ17" i="78"/>
  <c r="AK17" i="78"/>
  <c r="AL17" i="78"/>
  <c r="AH17" i="78"/>
  <c r="AC17" i="78"/>
  <c r="AA17" i="78"/>
  <c r="AB17" i="78"/>
  <c r="Z17" i="78"/>
  <c r="Y17" i="78"/>
  <c r="X17" i="78"/>
  <c r="S16" i="78"/>
  <c r="U16" i="78"/>
  <c r="V16" i="78"/>
  <c r="AJ16" i="78"/>
  <c r="AK16" i="78"/>
  <c r="AL16" i="78"/>
  <c r="AH16" i="78"/>
  <c r="AC16" i="78"/>
  <c r="AA16" i="78"/>
  <c r="AB16" i="78"/>
  <c r="Z16" i="78"/>
  <c r="Y16" i="78"/>
  <c r="X16" i="78"/>
  <c r="S15" i="78"/>
  <c r="U15" i="78"/>
  <c r="V15" i="78"/>
  <c r="AJ15" i="78"/>
  <c r="AK15" i="78"/>
  <c r="AL15" i="78"/>
  <c r="AH15" i="78"/>
  <c r="AC15" i="78"/>
  <c r="AA15" i="78"/>
  <c r="AB15" i="78"/>
  <c r="Z15" i="78"/>
  <c r="Y15" i="78"/>
  <c r="X15" i="78"/>
  <c r="S14" i="78"/>
  <c r="U14" i="78"/>
  <c r="V14" i="78"/>
  <c r="AJ14" i="78"/>
  <c r="AK14" i="78"/>
  <c r="AL14" i="78"/>
  <c r="AH14" i="78"/>
  <c r="AC14" i="78"/>
  <c r="AA14" i="78"/>
  <c r="AB14" i="78"/>
  <c r="Z14" i="78"/>
  <c r="Y14" i="78"/>
  <c r="X14" i="78"/>
  <c r="S13" i="78"/>
  <c r="U13" i="78"/>
  <c r="V13" i="78"/>
  <c r="AJ13" i="78"/>
  <c r="AK13" i="78"/>
  <c r="AL13" i="78"/>
  <c r="AH13" i="78"/>
  <c r="AC13" i="78"/>
  <c r="AA13" i="78"/>
  <c r="AB13" i="78"/>
  <c r="Z13" i="78"/>
  <c r="Y13" i="78"/>
  <c r="X13" i="78"/>
  <c r="S12" i="78"/>
  <c r="U12" i="78"/>
  <c r="V12" i="78"/>
  <c r="AJ12" i="78"/>
  <c r="AK12" i="78"/>
  <c r="AL12" i="78"/>
  <c r="AH12" i="78"/>
  <c r="AC12" i="78"/>
  <c r="AA12" i="78"/>
  <c r="AB12" i="78"/>
  <c r="Z12" i="78"/>
  <c r="Y12" i="78"/>
  <c r="X12" i="78"/>
  <c r="S11" i="78"/>
  <c r="U11" i="78"/>
  <c r="V11" i="78"/>
  <c r="AJ11" i="78"/>
  <c r="AK11" i="78"/>
  <c r="AL11" i="78"/>
  <c r="AH11" i="78"/>
  <c r="AC11" i="78"/>
  <c r="AA11" i="78"/>
  <c r="AB11" i="78"/>
  <c r="Z11" i="78"/>
  <c r="Y11" i="78"/>
  <c r="X11" i="78"/>
  <c r="S10" i="78"/>
  <c r="U10" i="78"/>
  <c r="V10" i="78"/>
  <c r="AJ10" i="78"/>
  <c r="AK10" i="78"/>
  <c r="AL10" i="78"/>
  <c r="AH10" i="78"/>
  <c r="AC10" i="78"/>
  <c r="AA10" i="78"/>
  <c r="AB10" i="78"/>
  <c r="Z10" i="78"/>
  <c r="Y10" i="78"/>
  <c r="X10" i="78"/>
  <c r="S9" i="78"/>
  <c r="U9" i="78"/>
  <c r="V9" i="78"/>
  <c r="AJ9" i="78"/>
  <c r="AK9" i="78"/>
  <c r="AL9" i="78"/>
  <c r="J9" i="78"/>
  <c r="L9" i="78"/>
  <c r="M9" i="78"/>
  <c r="AE9" i="78"/>
  <c r="AH9" i="78"/>
  <c r="AC9" i="78"/>
  <c r="AA9" i="78"/>
  <c r="AB9" i="78"/>
  <c r="Z9" i="78"/>
  <c r="Y9" i="78"/>
  <c r="X9" i="78"/>
  <c r="P128" i="40"/>
  <c r="U128" i="40"/>
  <c r="V128" i="40"/>
  <c r="P129" i="40"/>
  <c r="U129" i="40"/>
  <c r="V129" i="40"/>
  <c r="P130" i="40"/>
  <c r="U130" i="40"/>
  <c r="V130" i="40"/>
  <c r="P131" i="40"/>
  <c r="U131" i="40"/>
  <c r="V131" i="40"/>
  <c r="P132" i="40"/>
  <c r="U132" i="40"/>
  <c r="V132" i="40"/>
  <c r="J74" i="40"/>
  <c r="AF74" i="40"/>
  <c r="J75" i="40"/>
  <c r="AF75" i="40"/>
  <c r="J76" i="40"/>
  <c r="AF76" i="40"/>
  <c r="J77" i="40"/>
  <c r="AF77" i="40"/>
  <c r="J78" i="40"/>
  <c r="AF78" i="40"/>
  <c r="J79" i="40"/>
  <c r="AF79" i="40"/>
  <c r="J80" i="40"/>
  <c r="AF80" i="40"/>
  <c r="J81" i="40"/>
  <c r="AF81" i="40"/>
  <c r="J82" i="40"/>
  <c r="AF82" i="40"/>
  <c r="J53" i="40"/>
  <c r="T9" i="40"/>
  <c r="O9" i="40"/>
  <c r="O53" i="40"/>
  <c r="T53" i="40"/>
  <c r="R53" i="40"/>
  <c r="Q53" i="40"/>
  <c r="P53" i="40"/>
  <c r="S53" i="40"/>
  <c r="U53" i="40"/>
  <c r="V53" i="40"/>
  <c r="X53" i="40"/>
  <c r="Y53" i="40"/>
  <c r="Z53" i="40"/>
  <c r="AA53" i="40"/>
  <c r="AB53" i="40"/>
  <c r="AC53" i="40"/>
  <c r="AF53" i="40"/>
  <c r="AG53" i="40"/>
  <c r="AH53" i="40"/>
  <c r="AJ53" i="40"/>
  <c r="T8" i="60"/>
  <c r="P8" i="60"/>
  <c r="J8" i="58"/>
  <c r="F8" i="58"/>
  <c r="F8" i="60"/>
  <c r="N8" i="60"/>
  <c r="L8" i="60"/>
  <c r="R8" i="60"/>
  <c r="AK53" i="40"/>
  <c r="AL53" i="40"/>
  <c r="J54" i="8"/>
  <c r="T9" i="8"/>
  <c r="O9" i="8"/>
  <c r="O54" i="8"/>
  <c r="T54" i="8"/>
  <c r="R54" i="8"/>
  <c r="Q54" i="8"/>
  <c r="P54" i="8"/>
  <c r="S54" i="8"/>
  <c r="U54" i="8"/>
  <c r="V54" i="8"/>
  <c r="X54" i="8"/>
  <c r="Y54" i="8"/>
  <c r="Z54" i="8"/>
  <c r="AA54" i="8"/>
  <c r="AB54" i="8"/>
  <c r="AC54" i="8"/>
  <c r="AF54" i="8"/>
  <c r="AG54" i="8"/>
  <c r="AH54" i="8"/>
  <c r="AJ54" i="8"/>
  <c r="T8" i="31"/>
  <c r="P8" i="31"/>
  <c r="J8" i="30"/>
  <c r="F8" i="30"/>
  <c r="F8" i="31"/>
  <c r="N8" i="31"/>
  <c r="L8" i="31"/>
  <c r="R8" i="31"/>
  <c r="AK54" i="8"/>
  <c r="AL54" i="8"/>
  <c r="J55" i="8"/>
  <c r="T10" i="8"/>
  <c r="O10" i="8"/>
  <c r="O55" i="8"/>
  <c r="T55" i="8"/>
  <c r="R55" i="8"/>
  <c r="Q55" i="8"/>
  <c r="P55" i="8"/>
  <c r="S55" i="8"/>
  <c r="U55" i="8"/>
  <c r="V55" i="8"/>
  <c r="X55" i="8"/>
  <c r="Y55" i="8"/>
  <c r="Z55" i="8"/>
  <c r="AA55" i="8"/>
  <c r="AB55" i="8"/>
  <c r="AC55" i="8"/>
  <c r="AF55" i="8"/>
  <c r="AG55" i="8"/>
  <c r="AH55" i="8"/>
  <c r="AJ55" i="8"/>
  <c r="T9" i="31"/>
  <c r="P9" i="31"/>
  <c r="T11" i="8"/>
  <c r="J10" i="30"/>
  <c r="F10" i="30"/>
  <c r="J9" i="30"/>
  <c r="F9" i="30"/>
  <c r="F9" i="31"/>
  <c r="N9" i="31"/>
  <c r="L9" i="31"/>
  <c r="R9" i="31"/>
  <c r="AK55" i="8"/>
  <c r="AL55" i="8"/>
  <c r="J56" i="8"/>
  <c r="O11" i="8"/>
  <c r="O56" i="8"/>
  <c r="T56" i="8"/>
  <c r="R56" i="8"/>
  <c r="Q56" i="8"/>
  <c r="P56" i="8"/>
  <c r="S56" i="8"/>
  <c r="U56" i="8"/>
  <c r="V56" i="8"/>
  <c r="X56" i="8"/>
  <c r="Y56" i="8"/>
  <c r="Z56" i="8"/>
  <c r="AA56" i="8"/>
  <c r="AB56" i="8"/>
  <c r="AC56" i="8"/>
  <c r="AF56" i="8"/>
  <c r="AG56" i="8"/>
  <c r="AH56" i="8"/>
  <c r="AJ56" i="8"/>
  <c r="T10" i="31"/>
  <c r="P10" i="31"/>
  <c r="T12" i="8"/>
  <c r="J11" i="30"/>
  <c r="F11" i="30"/>
  <c r="F10" i="31"/>
  <c r="N10" i="31"/>
  <c r="L10" i="31"/>
  <c r="R10" i="31"/>
  <c r="AK56" i="8"/>
  <c r="AL56" i="8"/>
  <c r="J57" i="8"/>
  <c r="O12" i="8"/>
  <c r="O57" i="8"/>
  <c r="T57" i="8"/>
  <c r="R57" i="8"/>
  <c r="Q57" i="8"/>
  <c r="P57" i="8"/>
  <c r="S57" i="8"/>
  <c r="U57" i="8"/>
  <c r="V57" i="8"/>
  <c r="X57" i="8"/>
  <c r="Y57" i="8"/>
  <c r="Z57" i="8"/>
  <c r="AA57" i="8"/>
  <c r="AB57" i="8"/>
  <c r="AC57" i="8"/>
  <c r="AF57" i="8"/>
  <c r="AG57" i="8"/>
  <c r="AH57" i="8"/>
  <c r="AJ57" i="8"/>
  <c r="T11" i="31"/>
  <c r="P11" i="31"/>
  <c r="T13" i="8"/>
  <c r="J12" i="30"/>
  <c r="F12" i="30"/>
  <c r="F11" i="31"/>
  <c r="N11" i="31"/>
  <c r="L11" i="31"/>
  <c r="R11" i="31"/>
  <c r="AK57" i="8"/>
  <c r="AL57" i="8"/>
  <c r="J58" i="8"/>
  <c r="O13" i="8"/>
  <c r="O58" i="8"/>
  <c r="T58" i="8"/>
  <c r="R58" i="8"/>
  <c r="Q58" i="8"/>
  <c r="P58" i="8"/>
  <c r="S58" i="8"/>
  <c r="U58" i="8"/>
  <c r="V58" i="8"/>
  <c r="X58" i="8"/>
  <c r="Y58" i="8"/>
  <c r="Z58" i="8"/>
  <c r="AA58" i="8"/>
  <c r="AB58" i="8"/>
  <c r="AC58" i="8"/>
  <c r="AF58" i="8"/>
  <c r="AG58" i="8"/>
  <c r="AH58" i="8"/>
  <c r="AJ58" i="8"/>
  <c r="T12" i="31"/>
  <c r="P12" i="31"/>
  <c r="T14" i="8"/>
  <c r="J13" i="30"/>
  <c r="F13" i="30"/>
  <c r="F12" i="31"/>
  <c r="N12" i="31"/>
  <c r="L12" i="31"/>
  <c r="R12" i="31"/>
  <c r="AK58" i="8"/>
  <c r="AL58" i="8"/>
  <c r="J59" i="8"/>
  <c r="O14" i="8"/>
  <c r="O59" i="8"/>
  <c r="T59" i="8"/>
  <c r="R59" i="8"/>
  <c r="Q59" i="8"/>
  <c r="P59" i="8"/>
  <c r="S59" i="8"/>
  <c r="U59" i="8"/>
  <c r="V59" i="8"/>
  <c r="X59" i="8"/>
  <c r="Y59" i="8"/>
  <c r="Z59" i="8"/>
  <c r="AA59" i="8"/>
  <c r="AB59" i="8"/>
  <c r="AC59" i="8"/>
  <c r="AF59" i="8"/>
  <c r="AG59" i="8"/>
  <c r="AH59" i="8"/>
  <c r="AJ59" i="8"/>
  <c r="T13" i="31"/>
  <c r="P13" i="31"/>
  <c r="T15" i="8"/>
  <c r="J14" i="30"/>
  <c r="F14" i="30"/>
  <c r="F13" i="31"/>
  <c r="N13" i="31"/>
  <c r="L13" i="31"/>
  <c r="R13" i="31"/>
  <c r="AK59" i="8"/>
  <c r="AL59" i="8"/>
  <c r="J60" i="8"/>
  <c r="O15" i="8"/>
  <c r="O60" i="8"/>
  <c r="T60" i="8"/>
  <c r="R60" i="8"/>
  <c r="Q60" i="8"/>
  <c r="P60" i="8"/>
  <c r="S60" i="8"/>
  <c r="U60" i="8"/>
  <c r="V60" i="8"/>
  <c r="X60" i="8"/>
  <c r="Y60" i="8"/>
  <c r="Z60" i="8"/>
  <c r="AA60" i="8"/>
  <c r="AB60" i="8"/>
  <c r="AC60" i="8"/>
  <c r="AF60" i="8"/>
  <c r="AG60" i="8"/>
  <c r="AH60" i="8"/>
  <c r="AJ60" i="8"/>
  <c r="T14" i="31"/>
  <c r="P14" i="31"/>
  <c r="T16" i="8"/>
  <c r="J15" i="30"/>
  <c r="F15" i="30"/>
  <c r="F14" i="31"/>
  <c r="N14" i="31"/>
  <c r="L14" i="31"/>
  <c r="R14" i="31"/>
  <c r="AK60" i="8"/>
  <c r="AL60" i="8"/>
  <c r="J61" i="8"/>
  <c r="T17" i="8"/>
  <c r="O17" i="8"/>
  <c r="O61" i="8"/>
  <c r="T61" i="8"/>
  <c r="R61" i="8"/>
  <c r="Q61" i="8"/>
  <c r="P61" i="8"/>
  <c r="S61" i="8"/>
  <c r="U61" i="8"/>
  <c r="V61" i="8"/>
  <c r="X61" i="8"/>
  <c r="Y61" i="8"/>
  <c r="Z61" i="8"/>
  <c r="AA61" i="8"/>
  <c r="AB61" i="8"/>
  <c r="AC61" i="8"/>
  <c r="AF61" i="8"/>
  <c r="AG61" i="8"/>
  <c r="AH61" i="8"/>
  <c r="AJ61" i="8"/>
  <c r="T15" i="31"/>
  <c r="P15" i="31"/>
  <c r="T18" i="8"/>
  <c r="J17" i="30"/>
  <c r="F17" i="30"/>
  <c r="J16" i="30"/>
  <c r="F16" i="30"/>
  <c r="F15" i="31"/>
  <c r="N15" i="31"/>
  <c r="L15" i="31"/>
  <c r="R15" i="31"/>
  <c r="AK61" i="8"/>
  <c r="AL61" i="8"/>
  <c r="J62" i="8"/>
  <c r="O18" i="8"/>
  <c r="O62" i="8"/>
  <c r="T62" i="8"/>
  <c r="R62" i="8"/>
  <c r="Q62" i="8"/>
  <c r="P62" i="8"/>
  <c r="S62" i="8"/>
  <c r="U62" i="8"/>
  <c r="V62" i="8"/>
  <c r="X62" i="8"/>
  <c r="Y62" i="8"/>
  <c r="Z62" i="8"/>
  <c r="AA62" i="8"/>
  <c r="AB62" i="8"/>
  <c r="AC62" i="8"/>
  <c r="AF62" i="8"/>
  <c r="AG62" i="8"/>
  <c r="AH62" i="8"/>
  <c r="AJ62" i="8"/>
  <c r="T16" i="31"/>
  <c r="P16" i="31"/>
  <c r="T19" i="8"/>
  <c r="J18" i="30"/>
  <c r="F18" i="30"/>
  <c r="F16" i="31"/>
  <c r="N16" i="31"/>
  <c r="L16" i="31"/>
  <c r="R16" i="31"/>
  <c r="AK62" i="8"/>
  <c r="AL62" i="8"/>
  <c r="J63" i="8"/>
  <c r="O19" i="8"/>
  <c r="O63" i="8"/>
  <c r="T63" i="8"/>
  <c r="R63" i="8"/>
  <c r="Q63" i="8"/>
  <c r="P63" i="8"/>
  <c r="S63" i="8"/>
  <c r="U63" i="8"/>
  <c r="V63" i="8"/>
  <c r="X63" i="8"/>
  <c r="Y63" i="8"/>
  <c r="Z63" i="8"/>
  <c r="AA63" i="8"/>
  <c r="AB63" i="8"/>
  <c r="AC63" i="8"/>
  <c r="AF63" i="8"/>
  <c r="AG63" i="8"/>
  <c r="AH63" i="8"/>
  <c r="AJ63" i="8"/>
  <c r="T17" i="31"/>
  <c r="P17" i="31"/>
  <c r="T20" i="8"/>
  <c r="J19" i="30"/>
  <c r="F19" i="30"/>
  <c r="F17" i="31"/>
  <c r="N17" i="31"/>
  <c r="L17" i="31"/>
  <c r="R17" i="31"/>
  <c r="AK63" i="8"/>
  <c r="AL63" i="8"/>
  <c r="J64" i="8"/>
  <c r="O20" i="8"/>
  <c r="O64" i="8"/>
  <c r="T64" i="8"/>
  <c r="R64" i="8"/>
  <c r="Q64" i="8"/>
  <c r="P64" i="8"/>
  <c r="S64" i="8"/>
  <c r="U64" i="8"/>
  <c r="V64" i="8"/>
  <c r="X64" i="8"/>
  <c r="Y64" i="8"/>
  <c r="Z64" i="8"/>
  <c r="AA64" i="8"/>
  <c r="AB64" i="8"/>
  <c r="AC64" i="8"/>
  <c r="AF64" i="8"/>
  <c r="AG64" i="8"/>
  <c r="AH64" i="8"/>
  <c r="AJ64" i="8"/>
  <c r="T18" i="31"/>
  <c r="P18" i="31"/>
  <c r="T21" i="8"/>
  <c r="J20" i="30"/>
  <c r="F20" i="30"/>
  <c r="F18" i="31"/>
  <c r="N18" i="31"/>
  <c r="L18" i="31"/>
  <c r="R18" i="31"/>
  <c r="AK64" i="8"/>
  <c r="AL64" i="8"/>
  <c r="J65" i="8"/>
  <c r="O21" i="8"/>
  <c r="O65" i="8"/>
  <c r="T65" i="8"/>
  <c r="R65" i="8"/>
  <c r="Q65" i="8"/>
  <c r="P65" i="8"/>
  <c r="S65" i="8"/>
  <c r="U65" i="8"/>
  <c r="V65" i="8"/>
  <c r="X65" i="8"/>
  <c r="Y65" i="8"/>
  <c r="Z65" i="8"/>
  <c r="AA65" i="8"/>
  <c r="AB65" i="8"/>
  <c r="AC65" i="8"/>
  <c r="AF65" i="8"/>
  <c r="AG65" i="8"/>
  <c r="AH65" i="8"/>
  <c r="AJ65" i="8"/>
  <c r="T19" i="31"/>
  <c r="P19" i="31"/>
  <c r="T22" i="8"/>
  <c r="J21" i="30"/>
  <c r="F21" i="30"/>
  <c r="F19" i="31"/>
  <c r="N19" i="31"/>
  <c r="L19" i="31"/>
  <c r="R19" i="31"/>
  <c r="AK65" i="8"/>
  <c r="AL65" i="8"/>
  <c r="J66" i="8"/>
  <c r="O22" i="8"/>
  <c r="O66" i="8"/>
  <c r="T66" i="8"/>
  <c r="R66" i="8"/>
  <c r="Q66" i="8"/>
  <c r="P66" i="8"/>
  <c r="S66" i="8"/>
  <c r="U66" i="8"/>
  <c r="V66" i="8"/>
  <c r="X66" i="8"/>
  <c r="Y66" i="8"/>
  <c r="Z66" i="8"/>
  <c r="AA66" i="8"/>
  <c r="AB66" i="8"/>
  <c r="AC66" i="8"/>
  <c r="AF66" i="8"/>
  <c r="AG66" i="8"/>
  <c r="AH66" i="8"/>
  <c r="AJ66" i="8"/>
  <c r="T20" i="31"/>
  <c r="P20" i="31"/>
  <c r="T24" i="8"/>
  <c r="J23" i="30"/>
  <c r="F23" i="30"/>
  <c r="F20" i="31"/>
  <c r="N20" i="31"/>
  <c r="L20" i="31"/>
  <c r="R20" i="31"/>
  <c r="AK66" i="8"/>
  <c r="AL66" i="8"/>
  <c r="J67" i="8"/>
  <c r="T23" i="8"/>
  <c r="O23" i="8"/>
  <c r="O67" i="8"/>
  <c r="T67" i="8"/>
  <c r="R67" i="8"/>
  <c r="Q67" i="8"/>
  <c r="P67" i="8"/>
  <c r="S67" i="8"/>
  <c r="U67" i="8"/>
  <c r="V67" i="8"/>
  <c r="X67" i="8"/>
  <c r="Y67" i="8"/>
  <c r="Z67" i="8"/>
  <c r="AA67" i="8"/>
  <c r="AB67" i="8"/>
  <c r="AC67" i="8"/>
  <c r="AF67" i="8"/>
  <c r="AG67" i="8"/>
  <c r="AH67" i="8"/>
  <c r="AJ67" i="8"/>
  <c r="T21" i="31"/>
  <c r="P21" i="31"/>
  <c r="T25" i="8"/>
  <c r="J24" i="30"/>
  <c r="F24" i="30"/>
  <c r="J22" i="30"/>
  <c r="F22" i="30"/>
  <c r="F21" i="31"/>
  <c r="N21" i="31"/>
  <c r="L21" i="31"/>
  <c r="R21" i="31"/>
  <c r="AK67" i="8"/>
  <c r="AL67" i="8"/>
  <c r="J68" i="8"/>
  <c r="O24" i="8"/>
  <c r="O68" i="8"/>
  <c r="T68" i="8"/>
  <c r="R68" i="8"/>
  <c r="Q68" i="8"/>
  <c r="P68" i="8"/>
  <c r="S68" i="8"/>
  <c r="U68" i="8"/>
  <c r="V68" i="8"/>
  <c r="X68" i="8"/>
  <c r="Y68" i="8"/>
  <c r="Z68" i="8"/>
  <c r="AA68" i="8"/>
  <c r="AB68" i="8"/>
  <c r="AC68" i="8"/>
  <c r="AF68" i="8"/>
  <c r="AG68" i="8"/>
  <c r="AH68" i="8"/>
  <c r="AJ68" i="8"/>
  <c r="T22" i="31"/>
  <c r="P22" i="31"/>
  <c r="T28" i="8"/>
  <c r="J27" i="30"/>
  <c r="F27" i="30"/>
  <c r="F22" i="31"/>
  <c r="N22" i="31"/>
  <c r="L22" i="31"/>
  <c r="R22" i="31"/>
  <c r="AK68" i="8"/>
  <c r="AL68" i="8"/>
  <c r="J69" i="8"/>
  <c r="O25" i="8"/>
  <c r="O69" i="8"/>
  <c r="T69" i="8"/>
  <c r="R69" i="8"/>
  <c r="Q69" i="8"/>
  <c r="P69" i="8"/>
  <c r="S69" i="8"/>
  <c r="U69" i="8"/>
  <c r="V69" i="8"/>
  <c r="X69" i="8"/>
  <c r="Y69" i="8"/>
  <c r="Z69" i="8"/>
  <c r="AA69" i="8"/>
  <c r="AB69" i="8"/>
  <c r="AC69" i="8"/>
  <c r="AF69" i="8"/>
  <c r="AG69" i="8"/>
  <c r="AH69" i="8"/>
  <c r="AJ69" i="8"/>
  <c r="T23" i="31"/>
  <c r="P23" i="31"/>
  <c r="T30" i="8"/>
  <c r="J29" i="30"/>
  <c r="F29" i="30"/>
  <c r="F23" i="31"/>
  <c r="N23" i="31"/>
  <c r="L23" i="31"/>
  <c r="R23" i="31"/>
  <c r="AK69" i="8"/>
  <c r="AL69" i="8"/>
  <c r="J70" i="8"/>
  <c r="T26" i="8"/>
  <c r="O26" i="8"/>
  <c r="O70" i="8"/>
  <c r="T70" i="8"/>
  <c r="R70" i="8"/>
  <c r="Q70" i="8"/>
  <c r="P70" i="8"/>
  <c r="S70" i="8"/>
  <c r="U70" i="8"/>
  <c r="V70" i="8"/>
  <c r="X70" i="8"/>
  <c r="Y70" i="8"/>
  <c r="Z70" i="8"/>
  <c r="AA70" i="8"/>
  <c r="AB70" i="8"/>
  <c r="AC70" i="8"/>
  <c r="AF70" i="8"/>
  <c r="AG70" i="8"/>
  <c r="AH70" i="8"/>
  <c r="AJ70" i="8"/>
  <c r="T24" i="31"/>
  <c r="P24" i="31"/>
  <c r="T32" i="8"/>
  <c r="J31" i="30"/>
  <c r="F31" i="30"/>
  <c r="J25" i="30"/>
  <c r="F25" i="30"/>
  <c r="F24" i="31"/>
  <c r="N24" i="31"/>
  <c r="L24" i="31"/>
  <c r="R24" i="31"/>
  <c r="AK70" i="8"/>
  <c r="AL70" i="8"/>
  <c r="J71" i="8"/>
  <c r="T27" i="8"/>
  <c r="O27" i="8"/>
  <c r="O71" i="8"/>
  <c r="T71" i="8"/>
  <c r="R71" i="8"/>
  <c r="Q71" i="8"/>
  <c r="P71" i="8"/>
  <c r="S71" i="8"/>
  <c r="U71" i="8"/>
  <c r="V71" i="8"/>
  <c r="X71" i="8"/>
  <c r="Y71" i="8"/>
  <c r="Z71" i="8"/>
  <c r="AA71" i="8"/>
  <c r="AB71" i="8"/>
  <c r="AC71" i="8"/>
  <c r="AF71" i="8"/>
  <c r="AG71" i="8"/>
  <c r="AH71" i="8"/>
  <c r="AJ71" i="8"/>
  <c r="T25" i="31"/>
  <c r="P25" i="31"/>
  <c r="T33" i="8"/>
  <c r="J32" i="30"/>
  <c r="F32" i="30"/>
  <c r="J26" i="30"/>
  <c r="F26" i="30"/>
  <c r="F25" i="31"/>
  <c r="N25" i="31"/>
  <c r="L25" i="31"/>
  <c r="R25" i="31"/>
  <c r="AK71" i="8"/>
  <c r="AL71" i="8"/>
  <c r="J72" i="8"/>
  <c r="O28" i="8"/>
  <c r="O72" i="8"/>
  <c r="T72" i="8"/>
  <c r="R72" i="8"/>
  <c r="Q72" i="8"/>
  <c r="P72" i="8"/>
  <c r="S72" i="8"/>
  <c r="U72" i="8"/>
  <c r="V72" i="8"/>
  <c r="X72" i="8"/>
  <c r="Y72" i="8"/>
  <c r="Z72" i="8"/>
  <c r="AA72" i="8"/>
  <c r="AB72" i="8"/>
  <c r="AC72" i="8"/>
  <c r="AF72" i="8"/>
  <c r="AG72" i="8"/>
  <c r="AH72" i="8"/>
  <c r="AJ72" i="8"/>
  <c r="T26" i="31"/>
  <c r="P26" i="31"/>
  <c r="T34" i="8"/>
  <c r="J33" i="30"/>
  <c r="F33" i="30"/>
  <c r="F26" i="31"/>
  <c r="N26" i="31"/>
  <c r="L26" i="31"/>
  <c r="R26" i="31"/>
  <c r="AK72" i="8"/>
  <c r="AL72" i="8"/>
  <c r="J73" i="8"/>
  <c r="T29" i="8"/>
  <c r="O29" i="8"/>
  <c r="O73" i="8"/>
  <c r="T73" i="8"/>
  <c r="R73" i="8"/>
  <c r="Q73" i="8"/>
  <c r="P73" i="8"/>
  <c r="S73" i="8"/>
  <c r="U73" i="8"/>
  <c r="V73" i="8"/>
  <c r="X73" i="8"/>
  <c r="Y73" i="8"/>
  <c r="Z73" i="8"/>
  <c r="AA73" i="8"/>
  <c r="AB73" i="8"/>
  <c r="AC73" i="8"/>
  <c r="AF73" i="8"/>
  <c r="AG73" i="8"/>
  <c r="AH73" i="8"/>
  <c r="AJ73" i="8"/>
  <c r="T27" i="31"/>
  <c r="P27" i="31"/>
  <c r="T35" i="8"/>
  <c r="J34" i="30"/>
  <c r="F34" i="30"/>
  <c r="J28" i="30"/>
  <c r="F28" i="30"/>
  <c r="F27" i="31"/>
  <c r="N27" i="31"/>
  <c r="L27" i="31"/>
  <c r="R27" i="31"/>
  <c r="AK73" i="8"/>
  <c r="AL73" i="8"/>
  <c r="J74" i="8"/>
  <c r="O30" i="8"/>
  <c r="O74" i="8"/>
  <c r="T74" i="8"/>
  <c r="R74" i="8"/>
  <c r="Q74" i="8"/>
  <c r="P74" i="8"/>
  <c r="S74" i="8"/>
  <c r="U74" i="8"/>
  <c r="V74" i="8"/>
  <c r="X74" i="8"/>
  <c r="Y74" i="8"/>
  <c r="Z74" i="8"/>
  <c r="AA74" i="8"/>
  <c r="AB74" i="8"/>
  <c r="AC74" i="8"/>
  <c r="AF74" i="8"/>
  <c r="AG74" i="8"/>
  <c r="AH74" i="8"/>
  <c r="AJ74" i="8"/>
  <c r="T28" i="31"/>
  <c r="P28" i="31"/>
  <c r="T37" i="8"/>
  <c r="J36" i="30"/>
  <c r="F36" i="30"/>
  <c r="F28" i="31"/>
  <c r="N28" i="31"/>
  <c r="L28" i="31"/>
  <c r="R28" i="31"/>
  <c r="AK74" i="8"/>
  <c r="AL74" i="8"/>
  <c r="J75" i="8"/>
  <c r="T31" i="8"/>
  <c r="O31" i="8"/>
  <c r="O75" i="8"/>
  <c r="T75" i="8"/>
  <c r="R75" i="8"/>
  <c r="Q75" i="8"/>
  <c r="P75" i="8"/>
  <c r="S75" i="8"/>
  <c r="U75" i="8"/>
  <c r="V75" i="8"/>
  <c r="X75" i="8"/>
  <c r="Y75" i="8"/>
  <c r="Z75" i="8"/>
  <c r="AA75" i="8"/>
  <c r="AB75" i="8"/>
  <c r="AC75" i="8"/>
  <c r="AF75" i="8"/>
  <c r="AG75" i="8"/>
  <c r="AH75" i="8"/>
  <c r="AJ75" i="8"/>
  <c r="T29" i="31"/>
  <c r="P29" i="31"/>
  <c r="T39" i="8"/>
  <c r="J38" i="30"/>
  <c r="F38" i="30"/>
  <c r="J30" i="30"/>
  <c r="F30" i="30"/>
  <c r="F29" i="31"/>
  <c r="N29" i="31"/>
  <c r="L29" i="31"/>
  <c r="R29" i="31"/>
  <c r="AK75" i="8"/>
  <c r="AL75" i="8"/>
  <c r="J76" i="8"/>
  <c r="O32" i="8"/>
  <c r="O76" i="8"/>
  <c r="T76" i="8"/>
  <c r="R76" i="8"/>
  <c r="Q76" i="8"/>
  <c r="P76" i="8"/>
  <c r="S76" i="8"/>
  <c r="U76" i="8"/>
  <c r="V76" i="8"/>
  <c r="X76" i="8"/>
  <c r="Y76" i="8"/>
  <c r="Z76" i="8"/>
  <c r="AA76" i="8"/>
  <c r="AB76" i="8"/>
  <c r="AC76" i="8"/>
  <c r="AF76" i="8"/>
  <c r="AG76" i="8"/>
  <c r="AH76" i="8"/>
  <c r="AJ76" i="8"/>
  <c r="T30" i="31"/>
  <c r="P30" i="31"/>
  <c r="F30" i="31"/>
  <c r="N30" i="31"/>
  <c r="L30" i="31"/>
  <c r="R30" i="31"/>
  <c r="AK76" i="8"/>
  <c r="AL76" i="8"/>
  <c r="J77" i="8"/>
  <c r="O33" i="8"/>
  <c r="O77" i="8"/>
  <c r="T77" i="8"/>
  <c r="R77" i="8"/>
  <c r="Q77" i="8"/>
  <c r="P77" i="8"/>
  <c r="S77" i="8"/>
  <c r="U77" i="8"/>
  <c r="V77" i="8"/>
  <c r="X77" i="8"/>
  <c r="Y77" i="8"/>
  <c r="Z77" i="8"/>
  <c r="AA77" i="8"/>
  <c r="AB77" i="8"/>
  <c r="AC77" i="8"/>
  <c r="AF77" i="8"/>
  <c r="AG77" i="8"/>
  <c r="AH77" i="8"/>
  <c r="AJ77" i="8"/>
  <c r="T31" i="31"/>
  <c r="P31" i="31"/>
  <c r="F31" i="31"/>
  <c r="N31" i="31"/>
  <c r="L31" i="31"/>
  <c r="R31" i="31"/>
  <c r="AK77" i="8"/>
  <c r="AL77" i="8"/>
  <c r="J78" i="8"/>
  <c r="O34" i="8"/>
  <c r="O78" i="8"/>
  <c r="T78" i="8"/>
  <c r="R78" i="8"/>
  <c r="Q78" i="8"/>
  <c r="P78" i="8"/>
  <c r="S78" i="8"/>
  <c r="U78" i="8"/>
  <c r="V78" i="8"/>
  <c r="X78" i="8"/>
  <c r="Y78" i="8"/>
  <c r="Z78" i="8"/>
  <c r="AA78" i="8"/>
  <c r="AB78" i="8"/>
  <c r="AC78" i="8"/>
  <c r="AF78" i="8"/>
  <c r="AG78" i="8"/>
  <c r="AH78" i="8"/>
  <c r="AJ78" i="8"/>
  <c r="T32" i="31"/>
  <c r="P32" i="31"/>
  <c r="F32" i="31"/>
  <c r="N32" i="31"/>
  <c r="L32" i="31"/>
  <c r="R32" i="31"/>
  <c r="AK78" i="8"/>
  <c r="AL78" i="8"/>
  <c r="J79" i="8"/>
  <c r="O35" i="8"/>
  <c r="O79" i="8"/>
  <c r="T79" i="8"/>
  <c r="R79" i="8"/>
  <c r="Q79" i="8"/>
  <c r="P79" i="8"/>
  <c r="S79" i="8"/>
  <c r="U79" i="8"/>
  <c r="V79" i="8"/>
  <c r="X79" i="8"/>
  <c r="Y79" i="8"/>
  <c r="Z79" i="8"/>
  <c r="AA79" i="8"/>
  <c r="AB79" i="8"/>
  <c r="AC79" i="8"/>
  <c r="AF79" i="8"/>
  <c r="AG79" i="8"/>
  <c r="AH79" i="8"/>
  <c r="AJ79" i="8"/>
  <c r="T33" i="31"/>
  <c r="P33" i="31"/>
  <c r="F33" i="31"/>
  <c r="N33" i="31"/>
  <c r="L33" i="31"/>
  <c r="R33" i="31"/>
  <c r="AK79" i="8"/>
  <c r="AL79" i="8"/>
  <c r="J80" i="8"/>
  <c r="T36" i="8"/>
  <c r="O36" i="8"/>
  <c r="O80" i="8"/>
  <c r="T80" i="8"/>
  <c r="R80" i="8"/>
  <c r="Q80" i="8"/>
  <c r="P80" i="8"/>
  <c r="S80" i="8"/>
  <c r="U80" i="8"/>
  <c r="V80" i="8"/>
  <c r="X80" i="8"/>
  <c r="Y80" i="8"/>
  <c r="Z80" i="8"/>
  <c r="AA80" i="8"/>
  <c r="AB80" i="8"/>
  <c r="AC80" i="8"/>
  <c r="AF80" i="8"/>
  <c r="AG80" i="8"/>
  <c r="AH80" i="8"/>
  <c r="AJ80" i="8"/>
  <c r="T34" i="31"/>
  <c r="P34" i="31"/>
  <c r="J35" i="30"/>
  <c r="F35" i="30"/>
  <c r="F34" i="31"/>
  <c r="N34" i="31"/>
  <c r="L34" i="31"/>
  <c r="R34" i="31"/>
  <c r="AK80" i="8"/>
  <c r="AL80" i="8"/>
  <c r="J81" i="8"/>
  <c r="O37" i="8"/>
  <c r="O81" i="8"/>
  <c r="T81" i="8"/>
  <c r="R81" i="8"/>
  <c r="Q81" i="8"/>
  <c r="P81" i="8"/>
  <c r="S81" i="8"/>
  <c r="U81" i="8"/>
  <c r="V81" i="8"/>
  <c r="X81" i="8"/>
  <c r="Y81" i="8"/>
  <c r="Z81" i="8"/>
  <c r="AA81" i="8"/>
  <c r="AB81" i="8"/>
  <c r="AC81" i="8"/>
  <c r="AF81" i="8"/>
  <c r="AG81" i="8"/>
  <c r="AH81" i="8"/>
  <c r="AJ81" i="8"/>
  <c r="T35" i="31"/>
  <c r="P35" i="31"/>
  <c r="F35" i="31"/>
  <c r="N35" i="31"/>
  <c r="L35" i="31"/>
  <c r="R35" i="31"/>
  <c r="AK81" i="8"/>
  <c r="AL81" i="8"/>
  <c r="J82" i="8"/>
  <c r="T38" i="8"/>
  <c r="O38" i="8"/>
  <c r="O82" i="8"/>
  <c r="T82" i="8"/>
  <c r="R82" i="8"/>
  <c r="Q82" i="8"/>
  <c r="P82" i="8"/>
  <c r="S82" i="8"/>
  <c r="U82" i="8"/>
  <c r="V82" i="8"/>
  <c r="X82" i="8"/>
  <c r="Y82" i="8"/>
  <c r="Z82" i="8"/>
  <c r="AA82" i="8"/>
  <c r="AB82" i="8"/>
  <c r="AC82" i="8"/>
  <c r="AF82" i="8"/>
  <c r="AG82" i="8"/>
  <c r="AH82" i="8"/>
  <c r="AJ82" i="8"/>
  <c r="T36" i="31"/>
  <c r="P36" i="31"/>
  <c r="J37" i="30"/>
  <c r="F37" i="30"/>
  <c r="F36" i="31"/>
  <c r="N36" i="31"/>
  <c r="L36" i="31"/>
  <c r="R36" i="31"/>
  <c r="AK82" i="8"/>
  <c r="AL82" i="8"/>
  <c r="J83" i="8"/>
  <c r="O39" i="8"/>
  <c r="O83" i="8"/>
  <c r="T83" i="8"/>
  <c r="R83" i="8"/>
  <c r="Q83" i="8"/>
  <c r="P83" i="8"/>
  <c r="S83" i="8"/>
  <c r="U83" i="8"/>
  <c r="V83" i="8"/>
  <c r="X83" i="8"/>
  <c r="Y83" i="8"/>
  <c r="Z83" i="8"/>
  <c r="AA83" i="8"/>
  <c r="AB83" i="8"/>
  <c r="AC83" i="8"/>
  <c r="AF83" i="8"/>
  <c r="AG83" i="8"/>
  <c r="AH83" i="8"/>
  <c r="AJ83" i="8"/>
  <c r="T37" i="31"/>
  <c r="P37" i="31"/>
  <c r="F37" i="31"/>
  <c r="N37" i="31"/>
  <c r="L37" i="31"/>
  <c r="R37" i="31"/>
  <c r="AK83" i="8"/>
  <c r="AL83" i="8"/>
  <c r="AH84" i="8"/>
  <c r="AJ84" i="8"/>
  <c r="AK84" i="8"/>
  <c r="AL84" i="8"/>
  <c r="AH85" i="8"/>
  <c r="AJ85" i="8"/>
  <c r="AK85" i="8"/>
  <c r="AL85" i="8"/>
  <c r="AH86" i="8"/>
  <c r="AJ86" i="8"/>
  <c r="AK86" i="8"/>
  <c r="AL86" i="8"/>
  <c r="AH87" i="8"/>
  <c r="AJ87" i="8"/>
  <c r="AK87" i="8"/>
  <c r="AL87" i="8"/>
  <c r="AH88" i="8"/>
  <c r="AJ88" i="8"/>
  <c r="AK88" i="8"/>
  <c r="AL88" i="8"/>
  <c r="M9" i="8"/>
  <c r="F9" i="8"/>
  <c r="L9" i="8"/>
  <c r="J9" i="8"/>
  <c r="AK84" i="62"/>
  <c r="AK85" i="62"/>
  <c r="AK86" i="62"/>
  <c r="AK87" i="62"/>
  <c r="AK88" i="62"/>
  <c r="AK89" i="62"/>
  <c r="AK90" i="62"/>
  <c r="AK91" i="62"/>
  <c r="T82" i="40"/>
  <c r="T37" i="60"/>
  <c r="P37" i="60"/>
  <c r="T81" i="40"/>
  <c r="T36" i="60"/>
  <c r="P36" i="60"/>
  <c r="T80" i="40"/>
  <c r="T35" i="60"/>
  <c r="P35" i="60"/>
  <c r="T79" i="40"/>
  <c r="T78" i="40"/>
  <c r="T33" i="60"/>
  <c r="P33" i="60"/>
  <c r="T77" i="40"/>
  <c r="T32" i="60"/>
  <c r="P32" i="60"/>
  <c r="T76" i="40"/>
  <c r="T31" i="60"/>
  <c r="P31" i="60"/>
  <c r="T75" i="40"/>
  <c r="T30" i="60"/>
  <c r="P30" i="60"/>
  <c r="T74" i="40"/>
  <c r="T73" i="40"/>
  <c r="T28" i="60"/>
  <c r="P28" i="60"/>
  <c r="T72" i="40"/>
  <c r="T27" i="60"/>
  <c r="P27" i="60"/>
  <c r="T71" i="40"/>
  <c r="T26" i="60"/>
  <c r="P26" i="60"/>
  <c r="T70" i="40"/>
  <c r="T25" i="60"/>
  <c r="P25" i="60"/>
  <c r="T69" i="40"/>
  <c r="T24" i="60"/>
  <c r="P24" i="60"/>
  <c r="T68" i="40"/>
  <c r="T23" i="60"/>
  <c r="P23" i="60"/>
  <c r="T67" i="40"/>
  <c r="T22" i="60"/>
  <c r="P22" i="60"/>
  <c r="T66" i="40"/>
  <c r="T21" i="60"/>
  <c r="P21" i="60"/>
  <c r="T65" i="40"/>
  <c r="T20" i="60"/>
  <c r="P20" i="60"/>
  <c r="T64" i="40"/>
  <c r="T19" i="60"/>
  <c r="P19" i="60"/>
  <c r="T63" i="40"/>
  <c r="T18" i="60"/>
  <c r="P18" i="60"/>
  <c r="T62" i="40"/>
  <c r="T17" i="60"/>
  <c r="P17" i="60"/>
  <c r="T61" i="40"/>
  <c r="T16" i="60"/>
  <c r="P16" i="60"/>
  <c r="T60" i="40"/>
  <c r="T15" i="60"/>
  <c r="P15" i="60"/>
  <c r="T59" i="40"/>
  <c r="T14" i="60"/>
  <c r="P14" i="60"/>
  <c r="T58" i="40"/>
  <c r="T13" i="60"/>
  <c r="P13" i="60"/>
  <c r="T57" i="40"/>
  <c r="T12" i="60"/>
  <c r="P12" i="60"/>
  <c r="T56" i="40"/>
  <c r="T11" i="60"/>
  <c r="P11" i="60"/>
  <c r="T55" i="40"/>
  <c r="T10" i="60"/>
  <c r="P10" i="60"/>
  <c r="T54" i="40"/>
  <c r="T9" i="60"/>
  <c r="P9" i="60"/>
  <c r="T172" i="40"/>
  <c r="T171" i="40"/>
  <c r="T170" i="40"/>
  <c r="T169" i="40"/>
  <c r="T168" i="40"/>
  <c r="T167" i="40"/>
  <c r="T166" i="40"/>
  <c r="T165" i="40"/>
  <c r="T164" i="40"/>
  <c r="T163" i="40"/>
  <c r="T162" i="40"/>
  <c r="T161" i="40"/>
  <c r="T160" i="40"/>
  <c r="T159" i="40"/>
  <c r="T158" i="40"/>
  <c r="T157" i="40"/>
  <c r="T156" i="40"/>
  <c r="T155" i="40"/>
  <c r="T154" i="40"/>
  <c r="T153" i="40"/>
  <c r="T152" i="40"/>
  <c r="T151" i="40"/>
  <c r="T150" i="40"/>
  <c r="T149" i="40"/>
  <c r="T148" i="40"/>
  <c r="T147" i="40"/>
  <c r="T146" i="40"/>
  <c r="T145" i="40"/>
  <c r="T144" i="40"/>
  <c r="T143" i="40"/>
  <c r="F12" i="76"/>
  <c r="F13" i="76"/>
  <c r="F20" i="76"/>
  <c r="F24" i="76"/>
  <c r="F9" i="76"/>
  <c r="F16" i="76"/>
  <c r="F17" i="76"/>
  <c r="F22" i="76"/>
  <c r="F27" i="76"/>
  <c r="F8" i="76"/>
  <c r="F10" i="76"/>
  <c r="F11" i="76"/>
  <c r="F14" i="76"/>
  <c r="F15" i="76"/>
  <c r="F18" i="76"/>
  <c r="F19" i="76"/>
  <c r="F21" i="76"/>
  <c r="F23" i="76"/>
  <c r="F25" i="76"/>
  <c r="F26" i="76"/>
  <c r="F28" i="76"/>
  <c r="T8" i="76"/>
  <c r="T55" i="62"/>
  <c r="T9" i="76"/>
  <c r="T56" i="62"/>
  <c r="T10" i="76"/>
  <c r="T57" i="62"/>
  <c r="T11" i="76"/>
  <c r="T58" i="62"/>
  <c r="T12" i="76"/>
  <c r="T59" i="62"/>
  <c r="T13" i="76"/>
  <c r="T60" i="62"/>
  <c r="T14" i="76"/>
  <c r="P14" i="76"/>
  <c r="T61" i="62"/>
  <c r="T15" i="76"/>
  <c r="P15" i="76"/>
  <c r="R15" i="76"/>
  <c r="T62" i="62"/>
  <c r="T16" i="76"/>
  <c r="T63" i="62"/>
  <c r="T17" i="76"/>
  <c r="P17" i="76"/>
  <c r="T64" i="62"/>
  <c r="T18" i="76"/>
  <c r="P18" i="76"/>
  <c r="T65" i="62"/>
  <c r="T19" i="76"/>
  <c r="T66" i="62"/>
  <c r="T20" i="76"/>
  <c r="T67" i="62"/>
  <c r="T21" i="76"/>
  <c r="T68" i="62"/>
  <c r="T22" i="76"/>
  <c r="P22" i="76"/>
  <c r="T69" i="62"/>
  <c r="T23" i="76"/>
  <c r="P23" i="76"/>
  <c r="R23" i="76"/>
  <c r="T70" i="62"/>
  <c r="T24" i="76"/>
  <c r="T71" i="62"/>
  <c r="T25" i="76"/>
  <c r="P25" i="76"/>
  <c r="R25" i="76"/>
  <c r="T72" i="62"/>
  <c r="T26" i="76"/>
  <c r="T73" i="62"/>
  <c r="T27" i="76"/>
  <c r="T74" i="62"/>
  <c r="T28" i="76"/>
  <c r="P28" i="76"/>
  <c r="T75" i="62"/>
  <c r="T76" i="62"/>
  <c r="T30" i="76"/>
  <c r="P30" i="76"/>
  <c r="R30" i="76"/>
  <c r="T77" i="62"/>
  <c r="T31" i="76"/>
  <c r="P31" i="76"/>
  <c r="R31" i="76"/>
  <c r="T78" i="62"/>
  <c r="T32" i="76"/>
  <c r="P32" i="76"/>
  <c r="R32" i="76"/>
  <c r="T79" i="62"/>
  <c r="T33" i="76"/>
  <c r="T80" i="62"/>
  <c r="T81" i="62"/>
  <c r="T35" i="76"/>
  <c r="P35" i="76"/>
  <c r="R35" i="76"/>
  <c r="T82" i="62"/>
  <c r="T36" i="76"/>
  <c r="P36" i="76"/>
  <c r="R36" i="76"/>
  <c r="T83" i="62"/>
  <c r="T37" i="76"/>
  <c r="AG45" i="76"/>
  <c r="J37" i="76"/>
  <c r="H37" i="76"/>
  <c r="T51" i="62"/>
  <c r="F37" i="76"/>
  <c r="J36" i="76"/>
  <c r="H36" i="76"/>
  <c r="T50" i="62"/>
  <c r="F36" i="76"/>
  <c r="J35" i="76"/>
  <c r="H35" i="76"/>
  <c r="T48" i="62"/>
  <c r="F35" i="76"/>
  <c r="J34" i="76"/>
  <c r="H34" i="76"/>
  <c r="T47" i="62"/>
  <c r="F34" i="76"/>
  <c r="P33" i="76"/>
  <c r="J33" i="76"/>
  <c r="H33" i="76"/>
  <c r="T45" i="62"/>
  <c r="F33" i="76"/>
  <c r="J32" i="76"/>
  <c r="H32" i="76"/>
  <c r="T44" i="62"/>
  <c r="F32" i="76"/>
  <c r="J31" i="76"/>
  <c r="H31" i="76"/>
  <c r="F31" i="76"/>
  <c r="J30" i="76"/>
  <c r="H30" i="76"/>
  <c r="F30" i="76"/>
  <c r="J29" i="76"/>
  <c r="H29" i="76"/>
  <c r="F29" i="76"/>
  <c r="J28" i="76"/>
  <c r="H28" i="76"/>
  <c r="P27" i="76"/>
  <c r="R27" i="76"/>
  <c r="J27" i="76"/>
  <c r="H27" i="76"/>
  <c r="J26" i="76"/>
  <c r="H26" i="76"/>
  <c r="J25" i="76"/>
  <c r="H25" i="76"/>
  <c r="P24" i="76"/>
  <c r="J24" i="76"/>
  <c r="H24" i="76"/>
  <c r="J23" i="76"/>
  <c r="H23" i="76"/>
  <c r="J22" i="76"/>
  <c r="H22" i="76"/>
  <c r="P21" i="76"/>
  <c r="R21" i="76"/>
  <c r="J21" i="76"/>
  <c r="H21" i="76"/>
  <c r="P20" i="76"/>
  <c r="R20" i="76"/>
  <c r="J20" i="76"/>
  <c r="H20" i="76"/>
  <c r="P19" i="76"/>
  <c r="R19" i="76"/>
  <c r="J19" i="76"/>
  <c r="H19" i="76"/>
  <c r="J18" i="76"/>
  <c r="H18" i="76"/>
  <c r="J17" i="76"/>
  <c r="H17" i="76"/>
  <c r="P16" i="76"/>
  <c r="R16" i="76"/>
  <c r="J16" i="76"/>
  <c r="H16" i="76"/>
  <c r="J15" i="76"/>
  <c r="H15" i="76"/>
  <c r="J14" i="76"/>
  <c r="H14" i="76"/>
  <c r="J13" i="76"/>
  <c r="H13" i="76"/>
  <c r="J12" i="76"/>
  <c r="H12" i="76"/>
  <c r="J11" i="76"/>
  <c r="H11" i="76"/>
  <c r="J10" i="76"/>
  <c r="H10" i="76"/>
  <c r="J9" i="76"/>
  <c r="H9" i="76"/>
  <c r="J8" i="76"/>
  <c r="H8" i="76"/>
  <c r="P26" i="76"/>
  <c r="R26" i="76"/>
  <c r="P37" i="76"/>
  <c r="R37" i="76"/>
  <c r="R14" i="76"/>
  <c r="R17" i="76"/>
  <c r="R22" i="76"/>
  <c r="R28" i="76"/>
  <c r="R33" i="76"/>
  <c r="R18" i="76"/>
  <c r="R24" i="76"/>
  <c r="P8" i="76"/>
  <c r="N8" i="76"/>
  <c r="L8" i="76"/>
  <c r="P10" i="76"/>
  <c r="R10" i="76"/>
  <c r="N10" i="76"/>
  <c r="L10" i="76"/>
  <c r="AK56" i="62"/>
  <c r="P12" i="76"/>
  <c r="N12" i="76"/>
  <c r="L12" i="76"/>
  <c r="P9" i="76"/>
  <c r="R9" i="76"/>
  <c r="P11" i="76"/>
  <c r="R11" i="76"/>
  <c r="P13" i="76"/>
  <c r="R13" i="76"/>
  <c r="R8" i="76"/>
  <c r="N14" i="76"/>
  <c r="L14" i="76"/>
  <c r="N15" i="76"/>
  <c r="L15" i="76"/>
  <c r="AK61" i="62"/>
  <c r="N16" i="76"/>
  <c r="L16" i="76"/>
  <c r="AK62" i="62"/>
  <c r="N17" i="76"/>
  <c r="L17" i="76"/>
  <c r="AK63" i="62"/>
  <c r="N18" i="76"/>
  <c r="L18" i="76"/>
  <c r="AK64" i="62"/>
  <c r="N19" i="76"/>
  <c r="L19" i="76"/>
  <c r="AK65" i="62"/>
  <c r="N20" i="76"/>
  <c r="L20" i="76"/>
  <c r="AK66" i="62"/>
  <c r="N21" i="76"/>
  <c r="L21" i="76"/>
  <c r="AK67" i="62"/>
  <c r="N22" i="76"/>
  <c r="L22" i="76"/>
  <c r="AK68" i="62"/>
  <c r="N23" i="76"/>
  <c r="L23" i="76"/>
  <c r="AK69" i="62"/>
  <c r="N24" i="76"/>
  <c r="L24" i="76"/>
  <c r="AK70" i="62"/>
  <c r="N25" i="76"/>
  <c r="L25" i="76"/>
  <c r="AK71" i="62"/>
  <c r="N26" i="76"/>
  <c r="L26" i="76"/>
  <c r="N27" i="76"/>
  <c r="L27" i="76"/>
  <c r="AK73" i="62"/>
  <c r="N28" i="76"/>
  <c r="L28" i="76"/>
  <c r="AK74" i="62"/>
  <c r="AK75" i="62"/>
  <c r="N30" i="76"/>
  <c r="L30" i="76"/>
  <c r="AK76" i="62"/>
  <c r="N31" i="76"/>
  <c r="L31" i="76"/>
  <c r="AK77" i="62"/>
  <c r="N32" i="76"/>
  <c r="L32" i="76"/>
  <c r="AK78" i="62"/>
  <c r="N33" i="76"/>
  <c r="L33" i="76"/>
  <c r="AK79" i="62"/>
  <c r="AK80" i="62"/>
  <c r="N35" i="76"/>
  <c r="L35" i="76"/>
  <c r="AK81" i="62"/>
  <c r="N36" i="76"/>
  <c r="L36" i="76"/>
  <c r="AK82" i="62"/>
  <c r="N37" i="76"/>
  <c r="L37" i="76"/>
  <c r="AK72" i="62"/>
  <c r="AK54" i="62"/>
  <c r="AK60" i="62"/>
  <c r="AK83" i="62"/>
  <c r="N13" i="76"/>
  <c r="L13" i="76"/>
  <c r="AK59" i="62"/>
  <c r="R12" i="76"/>
  <c r="AK58" i="62"/>
  <c r="N11" i="76"/>
  <c r="L11" i="76"/>
  <c r="AK57" i="62"/>
  <c r="N9" i="76"/>
  <c r="L9" i="76"/>
  <c r="AK55" i="62"/>
  <c r="AK173" i="40"/>
  <c r="AK174" i="40"/>
  <c r="AK175" i="40"/>
  <c r="AK176" i="40"/>
  <c r="AK177" i="40"/>
  <c r="AK178" i="40"/>
  <c r="AK179" i="40"/>
  <c r="AK180" i="40"/>
  <c r="AK181" i="40"/>
  <c r="AK182" i="40"/>
  <c r="AK183" i="40"/>
  <c r="AK185" i="40"/>
  <c r="AK128" i="40"/>
  <c r="AK129" i="40"/>
  <c r="AK130" i="40"/>
  <c r="AK131" i="40"/>
  <c r="AK132" i="40"/>
  <c r="AK133" i="40"/>
  <c r="AK134" i="40"/>
  <c r="AK135" i="40"/>
  <c r="AK136" i="40"/>
  <c r="AK137" i="40"/>
  <c r="AK138" i="40"/>
  <c r="AK140" i="40"/>
  <c r="J37" i="74"/>
  <c r="H37" i="74"/>
  <c r="J36" i="74"/>
  <c r="H36" i="74"/>
  <c r="J35" i="74"/>
  <c r="H35" i="74"/>
  <c r="AK83" i="40"/>
  <c r="AK84" i="40"/>
  <c r="AK85" i="40"/>
  <c r="AK86" i="40"/>
  <c r="AK87" i="40"/>
  <c r="AK88" i="40"/>
  <c r="AK89" i="40"/>
  <c r="AK90" i="40"/>
  <c r="AK91" i="40"/>
  <c r="AK92" i="40"/>
  <c r="AK93" i="40"/>
  <c r="AK95" i="40"/>
  <c r="H35" i="60"/>
  <c r="J35" i="60"/>
  <c r="H36" i="60"/>
  <c r="J36" i="60"/>
  <c r="H37" i="60"/>
  <c r="J37" i="60"/>
  <c r="AF48" i="74"/>
  <c r="J34" i="74"/>
  <c r="H34" i="74"/>
  <c r="J33" i="74"/>
  <c r="H33" i="74"/>
  <c r="J32" i="74"/>
  <c r="H32" i="74"/>
  <c r="J31" i="74"/>
  <c r="H31" i="74"/>
  <c r="J30" i="74"/>
  <c r="H30" i="74"/>
  <c r="J29" i="74"/>
  <c r="H29" i="74"/>
  <c r="J28" i="74"/>
  <c r="H28" i="74"/>
  <c r="J27" i="74"/>
  <c r="H27" i="74"/>
  <c r="J26" i="74"/>
  <c r="H26" i="74"/>
  <c r="J25" i="74"/>
  <c r="H25" i="74"/>
  <c r="J24" i="74"/>
  <c r="H24" i="74"/>
  <c r="J23" i="74"/>
  <c r="H23" i="74"/>
  <c r="J22" i="74"/>
  <c r="H22" i="74"/>
  <c r="J21" i="74"/>
  <c r="H21" i="74"/>
  <c r="J20" i="74"/>
  <c r="H20" i="74"/>
  <c r="J19" i="74"/>
  <c r="H19" i="74"/>
  <c r="J18" i="74"/>
  <c r="H18" i="74"/>
  <c r="J17" i="74"/>
  <c r="H17" i="74"/>
  <c r="J16" i="74"/>
  <c r="H16" i="74"/>
  <c r="J15" i="74"/>
  <c r="H15" i="74"/>
  <c r="J14" i="74"/>
  <c r="H14" i="74"/>
  <c r="J13" i="74"/>
  <c r="H13" i="74"/>
  <c r="J12" i="74"/>
  <c r="H12" i="74"/>
  <c r="J11" i="74"/>
  <c r="H11" i="74"/>
  <c r="J10" i="74"/>
  <c r="H10" i="74"/>
  <c r="J9" i="74"/>
  <c r="H9" i="74"/>
  <c r="J8" i="74"/>
  <c r="H8" i="74"/>
  <c r="AJ173" i="40"/>
  <c r="AL173" i="40"/>
  <c r="AJ174" i="40"/>
  <c r="AL174" i="40"/>
  <c r="AJ175" i="40"/>
  <c r="AL175" i="40"/>
  <c r="AJ176" i="40"/>
  <c r="AL176" i="40"/>
  <c r="AJ177" i="40"/>
  <c r="AL177" i="40"/>
  <c r="AJ178" i="40"/>
  <c r="AL178" i="40"/>
  <c r="AJ179" i="40"/>
  <c r="AL179" i="40"/>
  <c r="AJ180" i="40"/>
  <c r="AL180" i="40"/>
  <c r="AJ181" i="40"/>
  <c r="AL181" i="40"/>
  <c r="AJ182" i="40"/>
  <c r="AL182" i="40"/>
  <c r="AJ183" i="40"/>
  <c r="AL183" i="40"/>
  <c r="AJ184" i="40"/>
  <c r="AL184" i="40"/>
  <c r="AJ185" i="40"/>
  <c r="AL185" i="40"/>
  <c r="AK129" i="62"/>
  <c r="AK130" i="62"/>
  <c r="AK131" i="62"/>
  <c r="AK132" i="62"/>
  <c r="AK133" i="62"/>
  <c r="AK134" i="62"/>
  <c r="AK135" i="62"/>
  <c r="AK136" i="62"/>
  <c r="AK137" i="62"/>
  <c r="AK138" i="62"/>
  <c r="AK139" i="62"/>
  <c r="T127" i="62"/>
  <c r="AC127" i="62"/>
  <c r="T123" i="62"/>
  <c r="V123" i="62"/>
  <c r="AF127" i="62"/>
  <c r="R127" i="62"/>
  <c r="V127" i="62"/>
  <c r="AF123" i="62"/>
  <c r="AC123" i="62"/>
  <c r="R123" i="62"/>
  <c r="AB127" i="62"/>
  <c r="S127" i="62"/>
  <c r="AB123" i="62"/>
  <c r="S123" i="62"/>
  <c r="AK141" i="62"/>
  <c r="T49" i="62"/>
  <c r="M43" i="62"/>
  <c r="F39" i="62"/>
  <c r="M37" i="62"/>
  <c r="F36" i="62"/>
  <c r="F35" i="62"/>
  <c r="M31" i="62"/>
  <c r="M29" i="62"/>
  <c r="F28" i="62"/>
  <c r="M27" i="62"/>
  <c r="F25" i="62"/>
  <c r="J25" i="62"/>
  <c r="M23" i="62"/>
  <c r="M21" i="62"/>
  <c r="F20" i="62"/>
  <c r="M19" i="62"/>
  <c r="F17" i="62"/>
  <c r="J17" i="62"/>
  <c r="M15" i="62"/>
  <c r="F13" i="62"/>
  <c r="J13" i="62"/>
  <c r="M12" i="62"/>
  <c r="F11" i="62"/>
  <c r="T128" i="62"/>
  <c r="T126" i="62"/>
  <c r="T125" i="62"/>
  <c r="T124" i="62"/>
  <c r="T122" i="62"/>
  <c r="T121" i="62"/>
  <c r="T120" i="62"/>
  <c r="T119" i="62"/>
  <c r="T118" i="62"/>
  <c r="T117" i="62"/>
  <c r="T116" i="62"/>
  <c r="T115" i="62"/>
  <c r="T114" i="62"/>
  <c r="T113" i="62"/>
  <c r="T112" i="62"/>
  <c r="T111" i="62"/>
  <c r="T110" i="62"/>
  <c r="T109" i="62"/>
  <c r="T108" i="62"/>
  <c r="T107" i="62"/>
  <c r="T106" i="62"/>
  <c r="T105" i="62"/>
  <c r="T104" i="62"/>
  <c r="T103" i="62"/>
  <c r="T102" i="62"/>
  <c r="T101" i="62"/>
  <c r="T100" i="62"/>
  <c r="T99" i="62"/>
  <c r="J74" i="62"/>
  <c r="J73" i="62"/>
  <c r="J72" i="62"/>
  <c r="J71" i="62"/>
  <c r="J70" i="62"/>
  <c r="J69" i="62"/>
  <c r="J68" i="62"/>
  <c r="J67" i="62"/>
  <c r="J66" i="62"/>
  <c r="J65" i="62"/>
  <c r="J64" i="62"/>
  <c r="J63" i="62"/>
  <c r="J62" i="62"/>
  <c r="J61" i="62"/>
  <c r="J60" i="62"/>
  <c r="J59" i="62"/>
  <c r="J58" i="62"/>
  <c r="J57" i="62"/>
  <c r="J56" i="62"/>
  <c r="J55" i="62"/>
  <c r="AJ156" i="62"/>
  <c r="AK155" i="62"/>
  <c r="AJ155" i="62"/>
  <c r="AK154" i="62"/>
  <c r="AJ154" i="62"/>
  <c r="AK153" i="62"/>
  <c r="AJ153" i="62"/>
  <c r="AK152" i="62"/>
  <c r="AJ152" i="62"/>
  <c r="AK151" i="62"/>
  <c r="AJ151" i="62"/>
  <c r="AK150" i="62"/>
  <c r="AJ150" i="62"/>
  <c r="AK149" i="62"/>
  <c r="AJ149" i="62"/>
  <c r="AK148" i="62"/>
  <c r="AJ148" i="62"/>
  <c r="AK147" i="62"/>
  <c r="AJ147" i="62"/>
  <c r="AK146" i="62"/>
  <c r="AJ146" i="62"/>
  <c r="AK145" i="62"/>
  <c r="AJ145" i="62"/>
  <c r="AK144" i="62"/>
  <c r="AJ144" i="62"/>
  <c r="AK143" i="62"/>
  <c r="AJ143" i="62"/>
  <c r="AJ141" i="62"/>
  <c r="AL141" i="62"/>
  <c r="AJ140" i="62"/>
  <c r="AL140" i="62"/>
  <c r="AJ139" i="62"/>
  <c r="AL139" i="62"/>
  <c r="AJ138" i="62"/>
  <c r="AL138" i="62"/>
  <c r="AJ137" i="62"/>
  <c r="AL137" i="62"/>
  <c r="AJ136" i="62"/>
  <c r="AL136" i="62"/>
  <c r="AJ135" i="62"/>
  <c r="AL135" i="62"/>
  <c r="AJ134" i="62"/>
  <c r="AL134" i="62"/>
  <c r="AJ133" i="62"/>
  <c r="AL133" i="62"/>
  <c r="AJ132" i="62"/>
  <c r="AL132" i="62"/>
  <c r="AJ131" i="62"/>
  <c r="AL131" i="62"/>
  <c r="AJ130" i="62"/>
  <c r="AL130" i="62"/>
  <c r="AJ129" i="62"/>
  <c r="AJ96" i="62"/>
  <c r="AL96" i="62"/>
  <c r="AJ95" i="62"/>
  <c r="AJ94" i="62"/>
  <c r="AJ93" i="62"/>
  <c r="AJ92" i="62"/>
  <c r="AL92" i="62"/>
  <c r="AJ91" i="62"/>
  <c r="AJ90" i="62"/>
  <c r="AL90" i="62"/>
  <c r="AJ89" i="62"/>
  <c r="AJ88" i="62"/>
  <c r="AJ87" i="62"/>
  <c r="AJ86" i="62"/>
  <c r="AJ85" i="62"/>
  <c r="AJ84" i="62"/>
  <c r="X51" i="62"/>
  <c r="X50" i="62"/>
  <c r="X49" i="62"/>
  <c r="X48" i="62"/>
  <c r="X47" i="62"/>
  <c r="X46" i="62"/>
  <c r="X45" i="62"/>
  <c r="X44" i="62"/>
  <c r="X43" i="62"/>
  <c r="X42" i="62"/>
  <c r="X41" i="62"/>
  <c r="X40" i="62"/>
  <c r="X39" i="62"/>
  <c r="X38" i="62"/>
  <c r="X37" i="62"/>
  <c r="X36" i="62"/>
  <c r="X35" i="62"/>
  <c r="X34" i="62"/>
  <c r="X33" i="62"/>
  <c r="X32" i="62"/>
  <c r="X31" i="62"/>
  <c r="X30" i="62"/>
  <c r="X29" i="62"/>
  <c r="X28" i="62"/>
  <c r="X27" i="62"/>
  <c r="X26" i="62"/>
  <c r="X25" i="62"/>
  <c r="X24" i="62"/>
  <c r="X23" i="62"/>
  <c r="X22" i="62"/>
  <c r="X21" i="62"/>
  <c r="X20" i="62"/>
  <c r="X19" i="62"/>
  <c r="X18" i="62"/>
  <c r="X17" i="62"/>
  <c r="X16" i="62"/>
  <c r="X15" i="62"/>
  <c r="X14" i="62"/>
  <c r="X13" i="62"/>
  <c r="X12" i="62"/>
  <c r="X11" i="62"/>
  <c r="X10" i="62"/>
  <c r="X9" i="62"/>
  <c r="J126" i="40"/>
  <c r="J122" i="40"/>
  <c r="J123" i="40"/>
  <c r="J124" i="40"/>
  <c r="J125" i="40"/>
  <c r="J127" i="40"/>
  <c r="J121" i="40"/>
  <c r="J120" i="40"/>
  <c r="J119" i="40"/>
  <c r="J118" i="40"/>
  <c r="J117" i="40"/>
  <c r="J116" i="40"/>
  <c r="J115" i="40"/>
  <c r="J114" i="40"/>
  <c r="J113" i="40"/>
  <c r="J112" i="40"/>
  <c r="J111" i="40"/>
  <c r="J109" i="40"/>
  <c r="J108" i="40"/>
  <c r="J107" i="40"/>
  <c r="J106" i="40"/>
  <c r="J105" i="40"/>
  <c r="J104" i="40"/>
  <c r="J103" i="40"/>
  <c r="J102" i="40"/>
  <c r="J101" i="40"/>
  <c r="J100" i="40"/>
  <c r="J99" i="40"/>
  <c r="J98" i="40"/>
  <c r="J110" i="40"/>
  <c r="V40" i="62"/>
  <c r="F41" i="62"/>
  <c r="L41" i="62"/>
  <c r="AG127" i="62"/>
  <c r="AH127" i="62"/>
  <c r="AG123" i="62"/>
  <c r="AH123" i="62"/>
  <c r="M35" i="62"/>
  <c r="F43" i="62"/>
  <c r="L43" i="62"/>
  <c r="AL147" i="62"/>
  <c r="AL151" i="62"/>
  <c r="AL146" i="62"/>
  <c r="R56" i="62"/>
  <c r="AB56" i="62"/>
  <c r="R58" i="62"/>
  <c r="AB58" i="62"/>
  <c r="AC62" i="62"/>
  <c r="AC64" i="62"/>
  <c r="AC66" i="62"/>
  <c r="AC68" i="62"/>
  <c r="AC70" i="62"/>
  <c r="AC72" i="62"/>
  <c r="AC74" i="62"/>
  <c r="AC76" i="62"/>
  <c r="AC78" i="62"/>
  <c r="AC80" i="62"/>
  <c r="AC82" i="62"/>
  <c r="AC77" i="62"/>
  <c r="AC114" i="62"/>
  <c r="AC102" i="62"/>
  <c r="AC120" i="62"/>
  <c r="R107" i="62"/>
  <c r="AB107" i="62"/>
  <c r="AC109" i="62"/>
  <c r="R118" i="62"/>
  <c r="AB118" i="62"/>
  <c r="AC63" i="62"/>
  <c r="AC65" i="62"/>
  <c r="AC67" i="62"/>
  <c r="AC69" i="62"/>
  <c r="AC71" i="62"/>
  <c r="AC73" i="62"/>
  <c r="AC75" i="62"/>
  <c r="AC79" i="62"/>
  <c r="AC81" i="62"/>
  <c r="AC83" i="62"/>
  <c r="R99" i="62"/>
  <c r="AB99" i="62"/>
  <c r="AC113" i="62"/>
  <c r="AC125" i="62"/>
  <c r="R128" i="62"/>
  <c r="S128" i="62"/>
  <c r="AL149" i="62"/>
  <c r="AL154" i="62"/>
  <c r="AL143" i="62"/>
  <c r="AL148" i="62"/>
  <c r="AC45" i="62"/>
  <c r="AC32" i="62"/>
  <c r="AC40" i="62"/>
  <c r="AC44" i="62"/>
  <c r="AF105" i="62"/>
  <c r="AG105" i="62"/>
  <c r="AH105" i="62"/>
  <c r="AL144" i="62"/>
  <c r="F37" i="62"/>
  <c r="J37" i="62"/>
  <c r="AL152" i="62"/>
  <c r="M17" i="62"/>
  <c r="F24" i="62"/>
  <c r="J24" i="62"/>
  <c r="AL85" i="62"/>
  <c r="AL87" i="62"/>
  <c r="AL91" i="62"/>
  <c r="AL150" i="62"/>
  <c r="AL155" i="62"/>
  <c r="AF107" i="62"/>
  <c r="AG107" i="62"/>
  <c r="AH107" i="62"/>
  <c r="AF108" i="62"/>
  <c r="AG108" i="62"/>
  <c r="AH108" i="62"/>
  <c r="AF116" i="62"/>
  <c r="AG116" i="62"/>
  <c r="AH116" i="62"/>
  <c r="AF119" i="62"/>
  <c r="AG119" i="62"/>
  <c r="AH119" i="62"/>
  <c r="F40" i="62"/>
  <c r="J40" i="62"/>
  <c r="F32" i="62"/>
  <c r="L32" i="62"/>
  <c r="AC28" i="62"/>
  <c r="M33" i="62"/>
  <c r="F33" i="62"/>
  <c r="L33" i="62"/>
  <c r="V35" i="62"/>
  <c r="F23" i="62"/>
  <c r="J23" i="62"/>
  <c r="F29" i="62"/>
  <c r="J29" i="62"/>
  <c r="M25" i="62"/>
  <c r="F16" i="62"/>
  <c r="L16" i="62"/>
  <c r="O21" i="62"/>
  <c r="AC110" i="62"/>
  <c r="R110" i="62"/>
  <c r="S110" i="62"/>
  <c r="AC117" i="62"/>
  <c r="V117" i="62"/>
  <c r="R117" i="62"/>
  <c r="AL88" i="62"/>
  <c r="AF102" i="62"/>
  <c r="AG102" i="62"/>
  <c r="AH102" i="62"/>
  <c r="AF112" i="62"/>
  <c r="AG112" i="62"/>
  <c r="AF117" i="62"/>
  <c r="AG117" i="62"/>
  <c r="AH117" i="62"/>
  <c r="M11" i="62"/>
  <c r="M13" i="62"/>
  <c r="F19" i="62"/>
  <c r="J19" i="62"/>
  <c r="F27" i="62"/>
  <c r="J27" i="62"/>
  <c r="M39" i="62"/>
  <c r="V51" i="62"/>
  <c r="R102" i="62"/>
  <c r="AB102" i="62"/>
  <c r="L17" i="62"/>
  <c r="F21" i="62"/>
  <c r="L25" i="62"/>
  <c r="AL84" i="62"/>
  <c r="AL86" i="62"/>
  <c r="AL93" i="62"/>
  <c r="AL95" i="62"/>
  <c r="AL89" i="62"/>
  <c r="AL94" i="62"/>
  <c r="AL145" i="62"/>
  <c r="AG95" i="62"/>
  <c r="AH95" i="62"/>
  <c r="AF55" i="62"/>
  <c r="AG55" i="62"/>
  <c r="AH55" i="62"/>
  <c r="AF59" i="62"/>
  <c r="AG59" i="62"/>
  <c r="AH59" i="62"/>
  <c r="AF99" i="62"/>
  <c r="AG99" i="62"/>
  <c r="AH99" i="62"/>
  <c r="AF100" i="62"/>
  <c r="AG100" i="62"/>
  <c r="AH100" i="62"/>
  <c r="AF103" i="62"/>
  <c r="AG103" i="62"/>
  <c r="AH103" i="62"/>
  <c r="AF104" i="62"/>
  <c r="AG104" i="62"/>
  <c r="AH104" i="62"/>
  <c r="AF106" i="62"/>
  <c r="AG106" i="62"/>
  <c r="AH106" i="62"/>
  <c r="AF110" i="62"/>
  <c r="AG110" i="62"/>
  <c r="AH110" i="62"/>
  <c r="AF111" i="62"/>
  <c r="AG111" i="62"/>
  <c r="AH111" i="62"/>
  <c r="AF113" i="62"/>
  <c r="AG113" i="62"/>
  <c r="AH113" i="62"/>
  <c r="AF114" i="62"/>
  <c r="AG114" i="62"/>
  <c r="AH114" i="62"/>
  <c r="AF115" i="62"/>
  <c r="AG115" i="62"/>
  <c r="AH115" i="62"/>
  <c r="AF118" i="62"/>
  <c r="AG118" i="62"/>
  <c r="AH118" i="62"/>
  <c r="AF120" i="62"/>
  <c r="AG120" i="62"/>
  <c r="AH120" i="62"/>
  <c r="AF121" i="62"/>
  <c r="AG121" i="62"/>
  <c r="AH121" i="62"/>
  <c r="AF122" i="62"/>
  <c r="AG122" i="62"/>
  <c r="AH122" i="62"/>
  <c r="AF125" i="62"/>
  <c r="AG125" i="62"/>
  <c r="AH125" i="62"/>
  <c r="AF126" i="62"/>
  <c r="AG126" i="62"/>
  <c r="AH126" i="62"/>
  <c r="AF128" i="62"/>
  <c r="AG128" i="62"/>
  <c r="AH128" i="62"/>
  <c r="AG141" i="62"/>
  <c r="AH141" i="62"/>
  <c r="AC101" i="62"/>
  <c r="R101" i="62"/>
  <c r="S101" i="62"/>
  <c r="V101" i="62"/>
  <c r="AC105" i="62"/>
  <c r="R105" i="62"/>
  <c r="AB105" i="62"/>
  <c r="V105" i="62"/>
  <c r="AC116" i="62"/>
  <c r="R116" i="62"/>
  <c r="V116" i="62"/>
  <c r="AC124" i="62"/>
  <c r="V124" i="62"/>
  <c r="R124" i="62"/>
  <c r="R109" i="62"/>
  <c r="S109" i="62"/>
  <c r="V128" i="62"/>
  <c r="V109" i="62"/>
  <c r="V113" i="62"/>
  <c r="V114" i="62"/>
  <c r="V120" i="62"/>
  <c r="R125" i="62"/>
  <c r="S125" i="62"/>
  <c r="R113" i="62"/>
  <c r="R114" i="62"/>
  <c r="R120" i="62"/>
  <c r="V125" i="62"/>
  <c r="AF61" i="62"/>
  <c r="AG61" i="62"/>
  <c r="AH61" i="62"/>
  <c r="AF57" i="62"/>
  <c r="AG57" i="62"/>
  <c r="AH57" i="62"/>
  <c r="AC56" i="62"/>
  <c r="AC48" i="62"/>
  <c r="V48" i="62"/>
  <c r="O48" i="62"/>
  <c r="AC16" i="62"/>
  <c r="O16" i="62"/>
  <c r="U16" i="62"/>
  <c r="V16" i="62"/>
  <c r="AC24" i="62"/>
  <c r="O24" i="62"/>
  <c r="U24" i="62"/>
  <c r="V24" i="62"/>
  <c r="M36" i="62"/>
  <c r="L13" i="62"/>
  <c r="M16" i="62"/>
  <c r="M20" i="62"/>
  <c r="M24" i="62"/>
  <c r="M28" i="62"/>
  <c r="O32" i="62"/>
  <c r="O25" i="62"/>
  <c r="O70" i="62"/>
  <c r="O44" i="62"/>
  <c r="F12" i="62"/>
  <c r="L12" i="62"/>
  <c r="M32" i="62"/>
  <c r="M40" i="62"/>
  <c r="V32" i="62"/>
  <c r="V44" i="62"/>
  <c r="AC57" i="62"/>
  <c r="V57" i="62"/>
  <c r="R57" i="62"/>
  <c r="L20" i="62"/>
  <c r="J20" i="62"/>
  <c r="L36" i="62"/>
  <c r="J36" i="62"/>
  <c r="F38" i="62"/>
  <c r="M38" i="62"/>
  <c r="AC55" i="62"/>
  <c r="V55" i="62"/>
  <c r="AC104" i="62"/>
  <c r="R104" i="62"/>
  <c r="V104" i="62"/>
  <c r="F18" i="62"/>
  <c r="M18" i="62"/>
  <c r="V33" i="62"/>
  <c r="O33" i="62"/>
  <c r="F34" i="62"/>
  <c r="M34" i="62"/>
  <c r="V58" i="62"/>
  <c r="AG85" i="62"/>
  <c r="AH85" i="62"/>
  <c r="AG94" i="62"/>
  <c r="AH94" i="62"/>
  <c r="AC106" i="62"/>
  <c r="R106" i="62"/>
  <c r="AC112" i="62"/>
  <c r="R112" i="62"/>
  <c r="V112" i="62"/>
  <c r="AC121" i="62"/>
  <c r="V121" i="62"/>
  <c r="R121" i="62"/>
  <c r="J11" i="62"/>
  <c r="L11" i="62"/>
  <c r="F22" i="62"/>
  <c r="M22" i="62"/>
  <c r="AC59" i="62"/>
  <c r="V59" i="62"/>
  <c r="J39" i="62"/>
  <c r="L39" i="62"/>
  <c r="V49" i="62"/>
  <c r="O49" i="62"/>
  <c r="AF58" i="62"/>
  <c r="F14" i="62"/>
  <c r="M14" i="62"/>
  <c r="L28" i="62"/>
  <c r="J28" i="62"/>
  <c r="F30" i="62"/>
  <c r="M30" i="62"/>
  <c r="J35" i="62"/>
  <c r="L35" i="62"/>
  <c r="V45" i="62"/>
  <c r="O45" i="62"/>
  <c r="T46" i="62"/>
  <c r="AF60" i="62"/>
  <c r="R60" i="62"/>
  <c r="AC60" i="62"/>
  <c r="V60" i="62"/>
  <c r="V106" i="62"/>
  <c r="F10" i="62"/>
  <c r="M10" i="62"/>
  <c r="F15" i="62"/>
  <c r="F26" i="62"/>
  <c r="M26" i="62"/>
  <c r="F31" i="62"/>
  <c r="AC33" i="62"/>
  <c r="F42" i="62"/>
  <c r="M42" i="62"/>
  <c r="AC49" i="62"/>
  <c r="R55" i="62"/>
  <c r="AG86" i="62"/>
  <c r="AH86" i="62"/>
  <c r="AG90" i="62"/>
  <c r="AH90" i="62"/>
  <c r="AG87" i="62"/>
  <c r="AH87" i="62"/>
  <c r="AF56" i="62"/>
  <c r="V56" i="62"/>
  <c r="AC58" i="62"/>
  <c r="R59" i="62"/>
  <c r="V126" i="62"/>
  <c r="R126" i="62"/>
  <c r="AC126" i="62"/>
  <c r="V61" i="62"/>
  <c r="R61" i="62"/>
  <c r="AC111" i="62"/>
  <c r="V111" i="62"/>
  <c r="AG149" i="62"/>
  <c r="AH149" i="62"/>
  <c r="AG146" i="62"/>
  <c r="AH146" i="62"/>
  <c r="AG145" i="62"/>
  <c r="AH145" i="62"/>
  <c r="AG154" i="62"/>
  <c r="AH154" i="62"/>
  <c r="AG153" i="62"/>
  <c r="AH153" i="62"/>
  <c r="AG143" i="62"/>
  <c r="AH143" i="62"/>
  <c r="AG152" i="62"/>
  <c r="AH152" i="62"/>
  <c r="AG151" i="62"/>
  <c r="AH151" i="62"/>
  <c r="AC61" i="62"/>
  <c r="AC103" i="62"/>
  <c r="V103" i="62"/>
  <c r="AC115" i="62"/>
  <c r="R115" i="62"/>
  <c r="V115" i="62"/>
  <c r="AG96" i="62"/>
  <c r="AH96" i="62"/>
  <c r="AG91" i="62"/>
  <c r="AH91" i="62"/>
  <c r="AG88" i="62"/>
  <c r="AH88" i="62"/>
  <c r="AG92" i="62"/>
  <c r="AH92" i="62"/>
  <c r="AC100" i="62"/>
  <c r="R100" i="62"/>
  <c r="AF101" i="62"/>
  <c r="V102" i="62"/>
  <c r="AC108" i="62"/>
  <c r="R108" i="62"/>
  <c r="AF109" i="62"/>
  <c r="V110" i="62"/>
  <c r="AC119" i="62"/>
  <c r="R119" i="62"/>
  <c r="V119" i="62"/>
  <c r="AG144" i="62"/>
  <c r="AH144" i="62"/>
  <c r="AG148" i="62"/>
  <c r="AH148" i="62"/>
  <c r="AF62" i="62"/>
  <c r="AF63" i="62"/>
  <c r="AF64" i="62"/>
  <c r="AF65" i="62"/>
  <c r="AF66" i="62"/>
  <c r="AF67" i="62"/>
  <c r="AF68" i="62"/>
  <c r="AF69" i="62"/>
  <c r="AF70" i="62"/>
  <c r="AF71" i="62"/>
  <c r="AF72" i="62"/>
  <c r="AF73" i="62"/>
  <c r="AF74" i="62"/>
  <c r="AF75" i="62"/>
  <c r="AF76" i="62"/>
  <c r="AF77" i="62"/>
  <c r="AF78" i="62"/>
  <c r="AF79" i="62"/>
  <c r="AF80" i="62"/>
  <c r="AF81" i="62"/>
  <c r="AF82" i="62"/>
  <c r="AF83" i="62"/>
  <c r="AG84" i="62"/>
  <c r="AH84" i="62"/>
  <c r="AG89" i="62"/>
  <c r="AH89" i="62"/>
  <c r="AG93" i="62"/>
  <c r="AH93" i="62"/>
  <c r="AC99" i="62"/>
  <c r="V99" i="62"/>
  <c r="AG140" i="62"/>
  <c r="AH140" i="62"/>
  <c r="AG138" i="62"/>
  <c r="AH138" i="62"/>
  <c r="AG136" i="62"/>
  <c r="AH136" i="62"/>
  <c r="AG134" i="62"/>
  <c r="AH134" i="62"/>
  <c r="AG132" i="62"/>
  <c r="AH132" i="62"/>
  <c r="AG130" i="62"/>
  <c r="AH130" i="62"/>
  <c r="AG139" i="62"/>
  <c r="AH139" i="62"/>
  <c r="AG135" i="62"/>
  <c r="AH135" i="62"/>
  <c r="AG131" i="62"/>
  <c r="AH131" i="62"/>
  <c r="AG133" i="62"/>
  <c r="AH133" i="62"/>
  <c r="AG129" i="62"/>
  <c r="AH129" i="62"/>
  <c r="V100" i="62"/>
  <c r="R103" i="62"/>
  <c r="AC107" i="62"/>
  <c r="V107" i="62"/>
  <c r="V108" i="62"/>
  <c r="R111" i="62"/>
  <c r="AC118" i="62"/>
  <c r="V118" i="62"/>
  <c r="AC122" i="62"/>
  <c r="R122" i="62"/>
  <c r="V122" i="62"/>
  <c r="AF124" i="62"/>
  <c r="AG137" i="62"/>
  <c r="AH137" i="62"/>
  <c r="V62" i="62"/>
  <c r="R62" i="62"/>
  <c r="V63" i="62"/>
  <c r="R63" i="62"/>
  <c r="V64" i="62"/>
  <c r="R64" i="62"/>
  <c r="V65" i="62"/>
  <c r="R65" i="62"/>
  <c r="V66" i="62"/>
  <c r="R66" i="62"/>
  <c r="V67" i="62"/>
  <c r="R67" i="62"/>
  <c r="V68" i="62"/>
  <c r="R68" i="62"/>
  <c r="V69" i="62"/>
  <c r="R69" i="62"/>
  <c r="V70" i="62"/>
  <c r="R70" i="62"/>
  <c r="V71" i="62"/>
  <c r="R71" i="62"/>
  <c r="V72" i="62"/>
  <c r="R72" i="62"/>
  <c r="V73" i="62"/>
  <c r="R73" i="62"/>
  <c r="V74" i="62"/>
  <c r="R74" i="62"/>
  <c r="V75" i="62"/>
  <c r="R75" i="62"/>
  <c r="V76" i="62"/>
  <c r="R76" i="62"/>
  <c r="V77" i="62"/>
  <c r="R77" i="62"/>
  <c r="V78" i="62"/>
  <c r="R78" i="62"/>
  <c r="V79" i="62"/>
  <c r="R79" i="62"/>
  <c r="V80" i="62"/>
  <c r="R80" i="62"/>
  <c r="V81" i="62"/>
  <c r="R81" i="62"/>
  <c r="V82" i="62"/>
  <c r="R82" i="62"/>
  <c r="V83" i="62"/>
  <c r="R83" i="62"/>
  <c r="AC128" i="62"/>
  <c r="AG155" i="62"/>
  <c r="AH155" i="62"/>
  <c r="AL153" i="62"/>
  <c r="AG147" i="62"/>
  <c r="AH147" i="62"/>
  <c r="AG150" i="62"/>
  <c r="AH150" i="62"/>
  <c r="AA40" i="62"/>
  <c r="AB40" i="62"/>
  <c r="V20" i="62"/>
  <c r="AC23" i="62"/>
  <c r="M41" i="62"/>
  <c r="AB128" i="62"/>
  <c r="S48" i="62"/>
  <c r="Z48" i="62"/>
  <c r="O37" i="62"/>
  <c r="O123" i="62"/>
  <c r="Q123" i="62"/>
  <c r="V23" i="62"/>
  <c r="O23" i="62"/>
  <c r="U23" i="62"/>
  <c r="AB110" i="62"/>
  <c r="S107" i="62"/>
  <c r="J43" i="62"/>
  <c r="AE43" i="62"/>
  <c r="AH43" i="62"/>
  <c r="S99" i="62"/>
  <c r="AE44" i="62"/>
  <c r="AH44" i="62"/>
  <c r="O28" i="62"/>
  <c r="U28" i="62"/>
  <c r="S56" i="62"/>
  <c r="S118" i="62"/>
  <c r="S58" i="62"/>
  <c r="L37" i="62"/>
  <c r="AE37" i="62"/>
  <c r="AH37" i="62"/>
  <c r="O20" i="62"/>
  <c r="U20" i="62"/>
  <c r="L24" i="62"/>
  <c r="AE24" i="62"/>
  <c r="AH24" i="62"/>
  <c r="S102" i="62"/>
  <c r="AC20" i="62"/>
  <c r="J32" i="62"/>
  <c r="AE32" i="62"/>
  <c r="AH32" i="62"/>
  <c r="L40" i="62"/>
  <c r="AE40" i="62"/>
  <c r="AH40" i="62"/>
  <c r="O126" i="62"/>
  <c r="AA126" i="62"/>
  <c r="AE17" i="62"/>
  <c r="AH17" i="62"/>
  <c r="AA44" i="62"/>
  <c r="AB44" i="62"/>
  <c r="O51" i="62"/>
  <c r="U51" i="62"/>
  <c r="AC29" i="62"/>
  <c r="V17" i="62"/>
  <c r="O19" i="62"/>
  <c r="U19" i="62"/>
  <c r="V39" i="62"/>
  <c r="AC25" i="62"/>
  <c r="AC21" i="62"/>
  <c r="AC36" i="62"/>
  <c r="O35" i="62"/>
  <c r="AA35" i="62"/>
  <c r="AB35" i="62"/>
  <c r="V28" i="62"/>
  <c r="AC37" i="62"/>
  <c r="AC13" i="62"/>
  <c r="AH112" i="62"/>
  <c r="L29" i="62"/>
  <c r="AE29" i="62"/>
  <c r="AH29" i="62"/>
  <c r="AE45" i="62"/>
  <c r="AH45" i="62"/>
  <c r="AC17" i="62"/>
  <c r="AA24" i="62"/>
  <c r="AB24" i="62"/>
  <c r="AC39" i="62"/>
  <c r="AA32" i="62"/>
  <c r="AB32" i="62"/>
  <c r="O29" i="62"/>
  <c r="AA29" i="62"/>
  <c r="AB29" i="62"/>
  <c r="L23" i="62"/>
  <c r="AE23" i="62"/>
  <c r="AH23" i="62"/>
  <c r="S105" i="62"/>
  <c r="V19" i="62"/>
  <c r="O17" i="62"/>
  <c r="O15" i="62"/>
  <c r="O105" i="62"/>
  <c r="U105" i="62"/>
  <c r="S40" i="62"/>
  <c r="Z40" i="62"/>
  <c r="O22" i="62"/>
  <c r="O67" i="62"/>
  <c r="U40" i="62"/>
  <c r="J33" i="62"/>
  <c r="AE33" i="62"/>
  <c r="AH33" i="62"/>
  <c r="O13" i="62"/>
  <c r="S13" i="62"/>
  <c r="Z13" i="62"/>
  <c r="J16" i="62"/>
  <c r="AE16" i="62"/>
  <c r="AH16" i="62"/>
  <c r="AE25" i="62"/>
  <c r="AH25" i="62"/>
  <c r="L19" i="62"/>
  <c r="AE19" i="62"/>
  <c r="AH19" i="62"/>
  <c r="O36" i="62"/>
  <c r="O81" i="62"/>
  <c r="Q81" i="62"/>
  <c r="O31" i="62"/>
  <c r="O119" i="62"/>
  <c r="V21" i="62"/>
  <c r="AC35" i="62"/>
  <c r="V36" i="62"/>
  <c r="AA36" i="62"/>
  <c r="AB36" i="62"/>
  <c r="AE20" i="62"/>
  <c r="AH20" i="62"/>
  <c r="V13" i="62"/>
  <c r="AE49" i="62"/>
  <c r="AH49" i="62"/>
  <c r="V25" i="62"/>
  <c r="S32" i="62"/>
  <c r="Z32" i="62"/>
  <c r="AE13" i="62"/>
  <c r="AH13" i="62"/>
  <c r="J41" i="62"/>
  <c r="L27" i="62"/>
  <c r="AE27" i="62"/>
  <c r="AH27" i="62"/>
  <c r="O115" i="62"/>
  <c r="Q115" i="62"/>
  <c r="J12" i="62"/>
  <c r="AE12" i="62"/>
  <c r="AH12" i="62"/>
  <c r="V37" i="62"/>
  <c r="AE11" i="62"/>
  <c r="AH11" i="62"/>
  <c r="O120" i="62"/>
  <c r="AB109" i="62"/>
  <c r="V29" i="62"/>
  <c r="AC51" i="62"/>
  <c r="AE48" i="62"/>
  <c r="AH48" i="62"/>
  <c r="AB125" i="62"/>
  <c r="AC19" i="62"/>
  <c r="U32" i="62"/>
  <c r="AA16" i="62"/>
  <c r="AB16" i="62"/>
  <c r="AB101" i="62"/>
  <c r="AE28" i="62"/>
  <c r="AH28" i="62"/>
  <c r="S16" i="62"/>
  <c r="Z16" i="62"/>
  <c r="AA48" i="62"/>
  <c r="AB48" i="62"/>
  <c r="J21" i="62"/>
  <c r="L21" i="62"/>
  <c r="S117" i="62"/>
  <c r="AB117" i="62"/>
  <c r="S120" i="62"/>
  <c r="AB120" i="62"/>
  <c r="S124" i="62"/>
  <c r="AB124" i="62"/>
  <c r="S116" i="62"/>
  <c r="AB116" i="62"/>
  <c r="S114" i="62"/>
  <c r="AB114" i="62"/>
  <c r="S113" i="62"/>
  <c r="AB113" i="62"/>
  <c r="S24" i="62"/>
  <c r="Z24" i="62"/>
  <c r="O66" i="62"/>
  <c r="U66" i="62"/>
  <c r="AE39" i="62"/>
  <c r="AH39" i="62"/>
  <c r="U48" i="62"/>
  <c r="U44" i="62"/>
  <c r="AE36" i="62"/>
  <c r="AH36" i="62"/>
  <c r="S44" i="62"/>
  <c r="O78" i="62"/>
  <c r="Q78" i="62"/>
  <c r="AC12" i="62"/>
  <c r="V12" i="62"/>
  <c r="O12" i="62"/>
  <c r="O111" i="62"/>
  <c r="U111" i="62"/>
  <c r="S83" i="62"/>
  <c r="AB83" i="62"/>
  <c r="S79" i="62"/>
  <c r="AB79" i="62"/>
  <c r="S75" i="62"/>
  <c r="AB75" i="62"/>
  <c r="S71" i="62"/>
  <c r="AB71" i="62"/>
  <c r="S69" i="62"/>
  <c r="AB69" i="62"/>
  <c r="S65" i="62"/>
  <c r="AB65" i="62"/>
  <c r="S63" i="62"/>
  <c r="AB63" i="62"/>
  <c r="AG83" i="62"/>
  <c r="AH83" i="62"/>
  <c r="AG75" i="62"/>
  <c r="AH75" i="62"/>
  <c r="AG67" i="62"/>
  <c r="AH67" i="62"/>
  <c r="V11" i="62"/>
  <c r="O11" i="62"/>
  <c r="AC11" i="62"/>
  <c r="AB60" i="62"/>
  <c r="S60" i="62"/>
  <c r="V47" i="62"/>
  <c r="O47" i="62"/>
  <c r="AC47" i="62"/>
  <c r="O34" i="62"/>
  <c r="O79" i="62"/>
  <c r="AA45" i="62"/>
  <c r="AB45" i="62"/>
  <c r="S45" i="62"/>
  <c r="Z45" i="62"/>
  <c r="O38" i="62"/>
  <c r="O124" i="62"/>
  <c r="U45" i="62"/>
  <c r="V31" i="62"/>
  <c r="AC31" i="62"/>
  <c r="AC50" i="62"/>
  <c r="O50" i="62"/>
  <c r="O127" i="62"/>
  <c r="V50" i="62"/>
  <c r="AC22" i="62"/>
  <c r="V22" i="62"/>
  <c r="AB121" i="62"/>
  <c r="S121" i="62"/>
  <c r="O26" i="62"/>
  <c r="O71" i="62"/>
  <c r="AA33" i="62"/>
  <c r="AB33" i="62"/>
  <c r="O116" i="62"/>
  <c r="S33" i="62"/>
  <c r="Z33" i="62"/>
  <c r="U33" i="62"/>
  <c r="L18" i="62"/>
  <c r="J18" i="62"/>
  <c r="AB103" i="62"/>
  <c r="S103" i="62"/>
  <c r="AG82" i="62"/>
  <c r="AH82" i="62"/>
  <c r="AG78" i="62"/>
  <c r="AH78" i="62"/>
  <c r="AG74" i="62"/>
  <c r="AH74" i="62"/>
  <c r="AG70" i="62"/>
  <c r="AH70" i="62"/>
  <c r="AG66" i="62"/>
  <c r="AH66" i="62"/>
  <c r="AG62" i="62"/>
  <c r="AH62" i="62"/>
  <c r="AB119" i="62"/>
  <c r="S119" i="62"/>
  <c r="AB108" i="62"/>
  <c r="S108" i="62"/>
  <c r="AG101" i="62"/>
  <c r="AH101" i="62"/>
  <c r="AB126" i="62"/>
  <c r="S126" i="62"/>
  <c r="AB59" i="62"/>
  <c r="S59" i="62"/>
  <c r="L42" i="62"/>
  <c r="J42" i="62"/>
  <c r="AG60" i="62"/>
  <c r="AH60" i="62"/>
  <c r="L14" i="62"/>
  <c r="J14" i="62"/>
  <c r="AA49" i="62"/>
  <c r="AB49" i="62"/>
  <c r="S49" i="62"/>
  <c r="Z49" i="62"/>
  <c r="U49" i="62"/>
  <c r="O64" i="62"/>
  <c r="AA21" i="62"/>
  <c r="AB21" i="62"/>
  <c r="S21" i="62"/>
  <c r="Z21" i="62"/>
  <c r="O109" i="62"/>
  <c r="U21" i="62"/>
  <c r="AC18" i="62"/>
  <c r="O18" i="62"/>
  <c r="V18" i="62"/>
  <c r="L38" i="62"/>
  <c r="J38" i="62"/>
  <c r="AB57" i="62"/>
  <c r="S57" i="62"/>
  <c r="S81" i="62"/>
  <c r="AB81" i="62"/>
  <c r="S77" i="62"/>
  <c r="AB77" i="62"/>
  <c r="S73" i="62"/>
  <c r="AB73" i="62"/>
  <c r="S67" i="62"/>
  <c r="AB67" i="62"/>
  <c r="AB122" i="62"/>
  <c r="S122" i="62"/>
  <c r="AB111" i="62"/>
  <c r="S111" i="62"/>
  <c r="AG79" i="62"/>
  <c r="AH79" i="62"/>
  <c r="AG71" i="62"/>
  <c r="AH71" i="62"/>
  <c r="AG63" i="62"/>
  <c r="AH63" i="62"/>
  <c r="AG109" i="62"/>
  <c r="AH109" i="62"/>
  <c r="V27" i="62"/>
  <c r="O27" i="62"/>
  <c r="AC27" i="62"/>
  <c r="S82" i="62"/>
  <c r="AB82" i="62"/>
  <c r="S80" i="62"/>
  <c r="AB80" i="62"/>
  <c r="S78" i="62"/>
  <c r="AB78" i="62"/>
  <c r="S76" i="62"/>
  <c r="AB76" i="62"/>
  <c r="S74" i="62"/>
  <c r="AB74" i="62"/>
  <c r="S72" i="62"/>
  <c r="AB72" i="62"/>
  <c r="S70" i="62"/>
  <c r="AB70" i="62"/>
  <c r="S68" i="62"/>
  <c r="AB68" i="62"/>
  <c r="S66" i="62"/>
  <c r="AB66" i="62"/>
  <c r="S64" i="62"/>
  <c r="AB64" i="62"/>
  <c r="S62" i="62"/>
  <c r="AB62" i="62"/>
  <c r="AG124" i="62"/>
  <c r="AH124" i="62"/>
  <c r="AG81" i="62"/>
  <c r="AH81" i="62"/>
  <c r="AG77" i="62"/>
  <c r="AH77" i="62"/>
  <c r="AG73" i="62"/>
  <c r="AH73" i="62"/>
  <c r="AG69" i="62"/>
  <c r="AH69" i="62"/>
  <c r="AG65" i="62"/>
  <c r="AH65" i="62"/>
  <c r="AB100" i="62"/>
  <c r="S100" i="62"/>
  <c r="S61" i="62"/>
  <c r="AB61" i="62"/>
  <c r="AG56" i="62"/>
  <c r="AH56" i="62"/>
  <c r="AB55" i="62"/>
  <c r="S55" i="62"/>
  <c r="AC42" i="62"/>
  <c r="V42" i="62"/>
  <c r="J31" i="62"/>
  <c r="L31" i="62"/>
  <c r="L26" i="62"/>
  <c r="J26" i="62"/>
  <c r="J15" i="62"/>
  <c r="L15" i="62"/>
  <c r="L10" i="62"/>
  <c r="J10" i="62"/>
  <c r="L30" i="62"/>
  <c r="J30" i="62"/>
  <c r="AC14" i="62"/>
  <c r="O14" i="62"/>
  <c r="O57" i="62"/>
  <c r="V14" i="62"/>
  <c r="AB112" i="62"/>
  <c r="S112" i="62"/>
  <c r="L34" i="62"/>
  <c r="J34" i="62"/>
  <c r="AC38" i="62"/>
  <c r="V38" i="62"/>
  <c r="AG80" i="62"/>
  <c r="AH80" i="62"/>
  <c r="AG76" i="62"/>
  <c r="AH76" i="62"/>
  <c r="AG72" i="62"/>
  <c r="AH72" i="62"/>
  <c r="AG68" i="62"/>
  <c r="AH68" i="62"/>
  <c r="AG64" i="62"/>
  <c r="AH64" i="62"/>
  <c r="AB115" i="62"/>
  <c r="S115" i="62"/>
  <c r="V43" i="62"/>
  <c r="AC43" i="62"/>
  <c r="AC26" i="62"/>
  <c r="V26" i="62"/>
  <c r="AC10" i="62"/>
  <c r="O10" i="62"/>
  <c r="V10" i="62"/>
  <c r="AE51" i="62"/>
  <c r="AH51" i="62"/>
  <c r="AC46" i="62"/>
  <c r="O46" i="62"/>
  <c r="V46" i="62"/>
  <c r="AE35" i="62"/>
  <c r="AH35" i="62"/>
  <c r="AC30" i="62"/>
  <c r="O30" i="62"/>
  <c r="V30" i="62"/>
  <c r="V15" i="62"/>
  <c r="AC15" i="62"/>
  <c r="AG58" i="62"/>
  <c r="AH58" i="62"/>
  <c r="L22" i="62"/>
  <c r="J22" i="62"/>
  <c r="AB106" i="62"/>
  <c r="S106" i="62"/>
  <c r="AC34" i="62"/>
  <c r="V34" i="62"/>
  <c r="S104" i="62"/>
  <c r="AB104" i="62"/>
  <c r="AA70" i="62"/>
  <c r="Q70" i="62"/>
  <c r="U70" i="62"/>
  <c r="O121" i="62"/>
  <c r="AA121" i="62"/>
  <c r="AC41" i="62"/>
  <c r="V41" i="62"/>
  <c r="AE41" i="62"/>
  <c r="AH41" i="62"/>
  <c r="AA123" i="62"/>
  <c r="U123" i="62"/>
  <c r="Y48" i="62"/>
  <c r="O113" i="62"/>
  <c r="AA113" i="62"/>
  <c r="AA127" i="62"/>
  <c r="U127" i="62"/>
  <c r="Q127" i="62"/>
  <c r="Z123" i="62"/>
  <c r="Y123" i="62"/>
  <c r="P123" i="62"/>
  <c r="AJ123" i="62"/>
  <c r="X123" i="62"/>
  <c r="O73" i="62"/>
  <c r="AA73" i="62"/>
  <c r="O63" i="62"/>
  <c r="AA63" i="62"/>
  <c r="O68" i="62"/>
  <c r="AA68" i="62"/>
  <c r="AA23" i="62"/>
  <c r="AB23" i="62"/>
  <c r="S23" i="62"/>
  <c r="Z23" i="62"/>
  <c r="S35" i="62"/>
  <c r="Z35" i="62"/>
  <c r="U17" i="62"/>
  <c r="U29" i="62"/>
  <c r="AA20" i="62"/>
  <c r="AB20" i="62"/>
  <c r="AA19" i="62"/>
  <c r="AB19" i="62"/>
  <c r="S28" i="62"/>
  <c r="Z28" i="62"/>
  <c r="AA28" i="62"/>
  <c r="AB28" i="62"/>
  <c r="Q126" i="62"/>
  <c r="Y126" i="62"/>
  <c r="O112" i="62"/>
  <c r="U112" i="62"/>
  <c r="AA37" i="62"/>
  <c r="AB37" i="62"/>
  <c r="AA51" i="62"/>
  <c r="AB51" i="62"/>
  <c r="AA13" i="62"/>
  <c r="AB13" i="62"/>
  <c r="Y40" i="62"/>
  <c r="O83" i="62"/>
  <c r="AA83" i="62"/>
  <c r="U41" i="62"/>
  <c r="U126" i="62"/>
  <c r="S51" i="62"/>
  <c r="Z51" i="62"/>
  <c r="O128" i="62"/>
  <c r="AA128" i="62"/>
  <c r="O76" i="62"/>
  <c r="U76" i="62"/>
  <c r="U36" i="62"/>
  <c r="AE30" i="62"/>
  <c r="AH30" i="62"/>
  <c r="AE10" i="62"/>
  <c r="AH10" i="62"/>
  <c r="O108" i="62"/>
  <c r="S20" i="62"/>
  <c r="U35" i="62"/>
  <c r="S17" i="62"/>
  <c r="Z17" i="62"/>
  <c r="S19" i="62"/>
  <c r="Z19" i="62"/>
  <c r="O62" i="62"/>
  <c r="U62" i="62"/>
  <c r="S29" i="62"/>
  <c r="Z29" i="62"/>
  <c r="AA17" i="62"/>
  <c r="AB17" i="62"/>
  <c r="AA105" i="62"/>
  <c r="O107" i="62"/>
  <c r="Q107" i="62"/>
  <c r="O60" i="62"/>
  <c r="AA60" i="62"/>
  <c r="O118" i="62"/>
  <c r="U118" i="62"/>
  <c r="Q105" i="62"/>
  <c r="X105" i="62"/>
  <c r="U37" i="62"/>
  <c r="O74" i="62"/>
  <c r="AA74" i="62"/>
  <c r="Y32" i="62"/>
  <c r="S25" i="62"/>
  <c r="Z25" i="62"/>
  <c r="S37" i="62"/>
  <c r="Z37" i="62"/>
  <c r="U13" i="62"/>
  <c r="AJ13" i="62"/>
  <c r="AA81" i="62"/>
  <c r="AJ40" i="62"/>
  <c r="AA25" i="62"/>
  <c r="AB25" i="62"/>
  <c r="AJ32" i="62"/>
  <c r="S36" i="62"/>
  <c r="Z36" i="62"/>
  <c r="U25" i="62"/>
  <c r="AJ25" i="62"/>
  <c r="AE46" i="62"/>
  <c r="AH46" i="62"/>
  <c r="AJ16" i="62"/>
  <c r="AE38" i="62"/>
  <c r="AH38" i="62"/>
  <c r="O102" i="62"/>
  <c r="Q102" i="62"/>
  <c r="U81" i="62"/>
  <c r="AA39" i="62"/>
  <c r="AB39" i="62"/>
  <c r="Y16" i="62"/>
  <c r="Y24" i="62"/>
  <c r="AE21" i="62"/>
  <c r="AH21" i="62"/>
  <c r="AA115" i="62"/>
  <c r="U115" i="62"/>
  <c r="O75" i="62"/>
  <c r="Q75" i="62"/>
  <c r="AE34" i="62"/>
  <c r="AH34" i="62"/>
  <c r="AE42" i="62"/>
  <c r="AH42" i="62"/>
  <c r="U39" i="62"/>
  <c r="AE31" i="62"/>
  <c r="AH31" i="62"/>
  <c r="Q111" i="62"/>
  <c r="P111" i="62"/>
  <c r="AJ111" i="62"/>
  <c r="AE50" i="62"/>
  <c r="AH50" i="62"/>
  <c r="AE26" i="62"/>
  <c r="AH26" i="62"/>
  <c r="AE14" i="62"/>
  <c r="AH14" i="62"/>
  <c r="U78" i="62"/>
  <c r="AE22" i="62"/>
  <c r="AH22" i="62"/>
  <c r="S39" i="62"/>
  <c r="Q66" i="62"/>
  <c r="Z66" i="62"/>
  <c r="AJ24" i="62"/>
  <c r="AE47" i="62"/>
  <c r="AH47" i="62"/>
  <c r="Y13" i="62"/>
  <c r="AA111" i="62"/>
  <c r="AA78" i="62"/>
  <c r="AA66" i="62"/>
  <c r="AJ21" i="62"/>
  <c r="Y21" i="62"/>
  <c r="O56" i="62"/>
  <c r="S12" i="62"/>
  <c r="Z12" i="62"/>
  <c r="O101" i="62"/>
  <c r="AA12" i="62"/>
  <c r="AB12" i="62"/>
  <c r="U12" i="62"/>
  <c r="Z44" i="62"/>
  <c r="Y44" i="62"/>
  <c r="AE15" i="62"/>
  <c r="AH15" i="62"/>
  <c r="Y49" i="62"/>
  <c r="AE18" i="62"/>
  <c r="AH18" i="62"/>
  <c r="Z70" i="62"/>
  <c r="Y70" i="62"/>
  <c r="X70" i="62"/>
  <c r="P70" i="62"/>
  <c r="AJ70" i="62"/>
  <c r="Q121" i="62"/>
  <c r="U116" i="62"/>
  <c r="AA116" i="62"/>
  <c r="Q116" i="62"/>
  <c r="AA31" i="62"/>
  <c r="AB31" i="62"/>
  <c r="U31" i="62"/>
  <c r="S31" i="62"/>
  <c r="Z31" i="62"/>
  <c r="O125" i="62"/>
  <c r="O80" i="62"/>
  <c r="AA47" i="62"/>
  <c r="AB47" i="62"/>
  <c r="U47" i="62"/>
  <c r="S47" i="62"/>
  <c r="Z47" i="62"/>
  <c r="O117" i="62"/>
  <c r="O72" i="62"/>
  <c r="U34" i="62"/>
  <c r="AA34" i="62"/>
  <c r="AB34" i="62"/>
  <c r="S34" i="62"/>
  <c r="Z34" i="62"/>
  <c r="Q119" i="62"/>
  <c r="AA119" i="62"/>
  <c r="U119" i="62"/>
  <c r="O114" i="62"/>
  <c r="O69" i="62"/>
  <c r="AA30" i="62"/>
  <c r="AB30" i="62"/>
  <c r="S30" i="62"/>
  <c r="Z30" i="62"/>
  <c r="U30" i="62"/>
  <c r="U26" i="62"/>
  <c r="S26" i="62"/>
  <c r="Z26" i="62"/>
  <c r="AA26" i="62"/>
  <c r="AB26" i="62"/>
  <c r="O77" i="62"/>
  <c r="AA43" i="62"/>
  <c r="AB43" i="62"/>
  <c r="U43" i="62"/>
  <c r="S43" i="62"/>
  <c r="Z43" i="62"/>
  <c r="O122" i="62"/>
  <c r="O58" i="62"/>
  <c r="O103" i="62"/>
  <c r="AA14" i="62"/>
  <c r="AB14" i="62"/>
  <c r="S14" i="62"/>
  <c r="Z14" i="62"/>
  <c r="U14" i="62"/>
  <c r="AA27" i="62"/>
  <c r="AB27" i="62"/>
  <c r="U27" i="62"/>
  <c r="S27" i="62"/>
  <c r="Z27" i="62"/>
  <c r="AJ33" i="62"/>
  <c r="AA124" i="62"/>
  <c r="Q124" i="62"/>
  <c r="U124" i="62"/>
  <c r="AA79" i="62"/>
  <c r="Q79" i="62"/>
  <c r="U79" i="62"/>
  <c r="O55" i="62"/>
  <c r="AA11" i="62"/>
  <c r="AB11" i="62"/>
  <c r="O100" i="62"/>
  <c r="U11" i="62"/>
  <c r="S11" i="62"/>
  <c r="Z11" i="62"/>
  <c r="AA67" i="62"/>
  <c r="Q67" i="62"/>
  <c r="U67" i="62"/>
  <c r="O59" i="62"/>
  <c r="AA15" i="62"/>
  <c r="AB15" i="62"/>
  <c r="U15" i="62"/>
  <c r="O104" i="62"/>
  <c r="S15" i="62"/>
  <c r="Z15" i="62"/>
  <c r="AA46" i="62"/>
  <c r="AB46" i="62"/>
  <c r="S46" i="62"/>
  <c r="Z46" i="62"/>
  <c r="U46" i="62"/>
  <c r="U10" i="62"/>
  <c r="AA10" i="62"/>
  <c r="AB10" i="62"/>
  <c r="S10" i="62"/>
  <c r="Z10" i="62"/>
  <c r="U38" i="62"/>
  <c r="AA38" i="62"/>
  <c r="AB38" i="62"/>
  <c r="S38" i="62"/>
  <c r="Z38" i="62"/>
  <c r="AA120" i="62"/>
  <c r="U120" i="62"/>
  <c r="Q120" i="62"/>
  <c r="U42" i="62"/>
  <c r="AA42" i="62"/>
  <c r="AB42" i="62"/>
  <c r="S42" i="62"/>
  <c r="Z42" i="62"/>
  <c r="U109" i="62"/>
  <c r="AA109" i="62"/>
  <c r="Q109" i="62"/>
  <c r="Z81" i="62"/>
  <c r="Y81" i="62"/>
  <c r="X81" i="62"/>
  <c r="P81" i="62"/>
  <c r="AJ81" i="62"/>
  <c r="AA71" i="62"/>
  <c r="Q71" i="62"/>
  <c r="U71" i="62"/>
  <c r="Z78" i="62"/>
  <c r="Y78" i="62"/>
  <c r="X78" i="62"/>
  <c r="P78" i="62"/>
  <c r="AJ78" i="62"/>
  <c r="Q57" i="62"/>
  <c r="AA57" i="62"/>
  <c r="U57" i="62"/>
  <c r="Y115" i="62"/>
  <c r="P115" i="62"/>
  <c r="AJ115" i="62"/>
  <c r="X115" i="62"/>
  <c r="Z115" i="62"/>
  <c r="O106" i="62"/>
  <c r="O61" i="62"/>
  <c r="U18" i="62"/>
  <c r="AA18" i="62"/>
  <c r="AB18" i="62"/>
  <c r="S18" i="62"/>
  <c r="Z18" i="62"/>
  <c r="AA64" i="62"/>
  <c r="Q64" i="62"/>
  <c r="U64" i="62"/>
  <c r="Y33" i="62"/>
  <c r="O110" i="62"/>
  <c r="O65" i="62"/>
  <c r="U22" i="62"/>
  <c r="S22" i="62"/>
  <c r="Z22" i="62"/>
  <c r="AA22" i="62"/>
  <c r="AB22" i="62"/>
  <c r="O82" i="62"/>
  <c r="U50" i="62"/>
  <c r="AA50" i="62"/>
  <c r="AB50" i="62"/>
  <c r="S50" i="62"/>
  <c r="Z50" i="62"/>
  <c r="Y45" i="62"/>
  <c r="U63" i="62"/>
  <c r="S41" i="62"/>
  <c r="Z41" i="62"/>
  <c r="Q73" i="62"/>
  <c r="X73" i="62"/>
  <c r="AJ28" i="62"/>
  <c r="U121" i="62"/>
  <c r="AA41" i="62"/>
  <c r="AB41" i="62"/>
  <c r="U113" i="62"/>
  <c r="U73" i="62"/>
  <c r="AJ23" i="62"/>
  <c r="Z126" i="62"/>
  <c r="Q113" i="62"/>
  <c r="X113" i="62"/>
  <c r="X127" i="62"/>
  <c r="Z127" i="62"/>
  <c r="Y127" i="62"/>
  <c r="P127" i="62"/>
  <c r="AJ127" i="62"/>
  <c r="U68" i="62"/>
  <c r="U128" i="62"/>
  <c r="Y35" i="62"/>
  <c r="Q63" i="62"/>
  <c r="Z63" i="62"/>
  <c r="AA112" i="62"/>
  <c r="Y23" i="62"/>
  <c r="Q68" i="62"/>
  <c r="P68" i="62"/>
  <c r="AJ68" i="62"/>
  <c r="AJ35" i="62"/>
  <c r="Q128" i="62"/>
  <c r="Z128" i="62"/>
  <c r="P126" i="62"/>
  <c r="AJ126" i="62"/>
  <c r="X126" i="62"/>
  <c r="AJ29" i="62"/>
  <c r="U83" i="62"/>
  <c r="AJ37" i="62"/>
  <c r="Y51" i="62"/>
  <c r="Y28" i="62"/>
  <c r="Q83" i="62"/>
  <c r="P83" i="62"/>
  <c r="AJ83" i="62"/>
  <c r="Q112" i="62"/>
  <c r="X112" i="62"/>
  <c r="Y29" i="62"/>
  <c r="Y37" i="62"/>
  <c r="AJ17" i="62"/>
  <c r="Y17" i="62"/>
  <c r="U74" i="62"/>
  <c r="Y25" i="62"/>
  <c r="Q76" i="62"/>
  <c r="Z76" i="62"/>
  <c r="Q62" i="62"/>
  <c r="Y62" i="62"/>
  <c r="AA107" i="62"/>
  <c r="AA76" i="62"/>
  <c r="Q118" i="62"/>
  <c r="X118" i="62"/>
  <c r="Z105" i="62"/>
  <c r="Q74" i="62"/>
  <c r="P74" i="62"/>
  <c r="AJ74" i="62"/>
  <c r="Q108" i="62"/>
  <c r="U108" i="62"/>
  <c r="AA108" i="62"/>
  <c r="AA118" i="62"/>
  <c r="Z20" i="62"/>
  <c r="Y20" i="62"/>
  <c r="AJ20" i="62"/>
  <c r="U107" i="62"/>
  <c r="P105" i="62"/>
  <c r="AJ105" i="62"/>
  <c r="AA62" i="62"/>
  <c r="Y105" i="62"/>
  <c r="AJ30" i="62"/>
  <c r="AJ19" i="62"/>
  <c r="U102" i="62"/>
  <c r="Y19" i="62"/>
  <c r="AJ36" i="62"/>
  <c r="U60" i="62"/>
  <c r="Q60" i="62"/>
  <c r="AA102" i="62"/>
  <c r="Y36" i="62"/>
  <c r="Y42" i="62"/>
  <c r="AA75" i="62"/>
  <c r="P66" i="62"/>
  <c r="AJ66" i="62"/>
  <c r="AJ43" i="62"/>
  <c r="X66" i="62"/>
  <c r="Y43" i="62"/>
  <c r="U75" i="62"/>
  <c r="Y11" i="62"/>
  <c r="Y12" i="62"/>
  <c r="Y66" i="62"/>
  <c r="X111" i="62"/>
  <c r="Y111" i="62"/>
  <c r="Z111" i="62"/>
  <c r="Y18" i="62"/>
  <c r="Z39" i="62"/>
  <c r="Y39" i="62"/>
  <c r="AJ39" i="62"/>
  <c r="Y50" i="62"/>
  <c r="Y34" i="62"/>
  <c r="AJ22" i="62"/>
  <c r="Y46" i="62"/>
  <c r="AJ11" i="62"/>
  <c r="Y31" i="62"/>
  <c r="Q56" i="62"/>
  <c r="U56" i="62"/>
  <c r="AA56" i="62"/>
  <c r="Y22" i="62"/>
  <c r="Y15" i="62"/>
  <c r="AJ15" i="62"/>
  <c r="AJ14" i="62"/>
  <c r="Y26" i="62"/>
  <c r="Y30" i="62"/>
  <c r="AA101" i="62"/>
  <c r="U101" i="62"/>
  <c r="Q101" i="62"/>
  <c r="AJ12" i="62"/>
  <c r="AA82" i="62"/>
  <c r="Q82" i="62"/>
  <c r="U82" i="62"/>
  <c r="AA110" i="62"/>
  <c r="U110" i="62"/>
  <c r="Q110" i="62"/>
  <c r="AA61" i="62"/>
  <c r="Q61" i="62"/>
  <c r="U61" i="62"/>
  <c r="AA104" i="62"/>
  <c r="Q104" i="62"/>
  <c r="U104" i="62"/>
  <c r="Q103" i="62"/>
  <c r="U103" i="62"/>
  <c r="AA103" i="62"/>
  <c r="AA114" i="62"/>
  <c r="U114" i="62"/>
  <c r="Q114" i="62"/>
  <c r="Y119" i="62"/>
  <c r="P119" i="62"/>
  <c r="AJ119" i="62"/>
  <c r="X119" i="62"/>
  <c r="Z119" i="62"/>
  <c r="AA72" i="62"/>
  <c r="Q72" i="62"/>
  <c r="U72" i="62"/>
  <c r="AA80" i="62"/>
  <c r="Q80" i="62"/>
  <c r="U80" i="62"/>
  <c r="Y109" i="62"/>
  <c r="P109" i="62"/>
  <c r="AJ109" i="62"/>
  <c r="Z109" i="62"/>
  <c r="X109" i="62"/>
  <c r="AJ42" i="62"/>
  <c r="Z79" i="62"/>
  <c r="Y79" i="62"/>
  <c r="X79" i="62"/>
  <c r="P79" i="62"/>
  <c r="AJ79" i="62"/>
  <c r="Y14" i="62"/>
  <c r="AJ26" i="62"/>
  <c r="Y73" i="62"/>
  <c r="AA117" i="62"/>
  <c r="U117" i="62"/>
  <c r="Q117" i="62"/>
  <c r="AA125" i="62"/>
  <c r="U125" i="62"/>
  <c r="Q125" i="62"/>
  <c r="Y121" i="62"/>
  <c r="P121" i="62"/>
  <c r="AJ121" i="62"/>
  <c r="X121" i="62"/>
  <c r="Z121" i="62"/>
  <c r="Y102" i="62"/>
  <c r="P102" i="62"/>
  <c r="AJ102" i="62"/>
  <c r="X102" i="62"/>
  <c r="Z102" i="62"/>
  <c r="AJ10" i="62"/>
  <c r="Q59" i="62"/>
  <c r="AA59" i="62"/>
  <c r="U59" i="62"/>
  <c r="Z67" i="62"/>
  <c r="Y67" i="62"/>
  <c r="X67" i="62"/>
  <c r="P67" i="62"/>
  <c r="AJ67" i="62"/>
  <c r="Q55" i="62"/>
  <c r="AA55" i="62"/>
  <c r="U55" i="62"/>
  <c r="Y124" i="62"/>
  <c r="P124" i="62"/>
  <c r="AJ124" i="62"/>
  <c r="Z124" i="62"/>
  <c r="X124" i="62"/>
  <c r="Z64" i="62"/>
  <c r="Y64" i="62"/>
  <c r="X64" i="62"/>
  <c r="P64" i="62"/>
  <c r="AJ64" i="62"/>
  <c r="AA106" i="62"/>
  <c r="U106" i="62"/>
  <c r="Q106" i="62"/>
  <c r="Y38" i="62"/>
  <c r="U100" i="62"/>
  <c r="AA100" i="62"/>
  <c r="Q100" i="62"/>
  <c r="AJ27" i="62"/>
  <c r="Q122" i="62"/>
  <c r="U122" i="62"/>
  <c r="AA122" i="62"/>
  <c r="AA65" i="62"/>
  <c r="Q65" i="62"/>
  <c r="U65" i="62"/>
  <c r="AJ18" i="62"/>
  <c r="X57" i="62"/>
  <c r="P57" i="62"/>
  <c r="AJ57" i="62"/>
  <c r="Y57" i="62"/>
  <c r="Z57" i="62"/>
  <c r="Z71" i="62"/>
  <c r="Y71" i="62"/>
  <c r="X71" i="62"/>
  <c r="P71" i="62"/>
  <c r="AJ71" i="62"/>
  <c r="Y107" i="62"/>
  <c r="P107" i="62"/>
  <c r="AJ107" i="62"/>
  <c r="Z107" i="62"/>
  <c r="X107" i="62"/>
  <c r="Y120" i="62"/>
  <c r="P120" i="62"/>
  <c r="AJ120" i="62"/>
  <c r="Z120" i="62"/>
  <c r="X120" i="62"/>
  <c r="AJ38" i="62"/>
  <c r="Y10" i="62"/>
  <c r="Y27" i="62"/>
  <c r="Q58" i="62"/>
  <c r="AA58" i="62"/>
  <c r="U58" i="62"/>
  <c r="Z75" i="62"/>
  <c r="Y75" i="62"/>
  <c r="X75" i="62"/>
  <c r="P75" i="62"/>
  <c r="AJ75" i="62"/>
  <c r="AA77" i="62"/>
  <c r="Q77" i="62"/>
  <c r="U77" i="62"/>
  <c r="AA69" i="62"/>
  <c r="Q69" i="62"/>
  <c r="U69" i="62"/>
  <c r="AJ34" i="62"/>
  <c r="Y47" i="62"/>
  <c r="AJ31" i="62"/>
  <c r="Y116" i="62"/>
  <c r="P116" i="62"/>
  <c r="AJ116" i="62"/>
  <c r="Z116" i="62"/>
  <c r="X116" i="62"/>
  <c r="AJ41" i="62"/>
  <c r="Z73" i="62"/>
  <c r="P73" i="62"/>
  <c r="AJ73" i="62"/>
  <c r="Y41" i="62"/>
  <c r="X128" i="62"/>
  <c r="P113" i="62"/>
  <c r="AJ113" i="62"/>
  <c r="Y113" i="62"/>
  <c r="Z113" i="62"/>
  <c r="Z68" i="62"/>
  <c r="X68" i="62"/>
  <c r="Y68" i="62"/>
  <c r="Y63" i="62"/>
  <c r="P63" i="62"/>
  <c r="AJ63" i="62"/>
  <c r="X63" i="62"/>
  <c r="Y128" i="62"/>
  <c r="Z83" i="62"/>
  <c r="P128" i="62"/>
  <c r="AJ128" i="62"/>
  <c r="Y76" i="62"/>
  <c r="Y118" i="62"/>
  <c r="Y83" i="62"/>
  <c r="Z118" i="62"/>
  <c r="P112" i="62"/>
  <c r="AJ112" i="62"/>
  <c r="X83" i="62"/>
  <c r="P118" i="62"/>
  <c r="AJ118" i="62"/>
  <c r="X76" i="62"/>
  <c r="Y112" i="62"/>
  <c r="P76" i="62"/>
  <c r="AJ76" i="62"/>
  <c r="Z112" i="62"/>
  <c r="P62" i="62"/>
  <c r="AJ62" i="62"/>
  <c r="Z62" i="62"/>
  <c r="X74" i="62"/>
  <c r="X62" i="62"/>
  <c r="Y74" i="62"/>
  <c r="Z74" i="62"/>
  <c r="P108" i="62"/>
  <c r="AJ108" i="62"/>
  <c r="X108" i="62"/>
  <c r="Z108" i="62"/>
  <c r="Y108" i="62"/>
  <c r="Z60" i="62"/>
  <c r="Y60" i="62"/>
  <c r="P60" i="62"/>
  <c r="AJ60" i="62"/>
  <c r="X60" i="62"/>
  <c r="Y56" i="62"/>
  <c r="P56" i="62"/>
  <c r="AJ56" i="62"/>
  <c r="X56" i="62"/>
  <c r="Z56" i="62"/>
  <c r="Y101" i="62"/>
  <c r="Z101" i="62"/>
  <c r="X101" i="62"/>
  <c r="P101" i="62"/>
  <c r="AJ101" i="62"/>
  <c r="X58" i="62"/>
  <c r="Z58" i="62"/>
  <c r="Y58" i="62"/>
  <c r="P58" i="62"/>
  <c r="AJ58" i="62"/>
  <c r="Y117" i="62"/>
  <c r="P117" i="62"/>
  <c r="AJ117" i="62"/>
  <c r="Z117" i="62"/>
  <c r="X117" i="62"/>
  <c r="Y114" i="62"/>
  <c r="P114" i="62"/>
  <c r="AJ114" i="62"/>
  <c r="Z114" i="62"/>
  <c r="X114" i="62"/>
  <c r="Z69" i="62"/>
  <c r="Y69" i="62"/>
  <c r="X69" i="62"/>
  <c r="P69" i="62"/>
  <c r="AJ69" i="62"/>
  <c r="Z77" i="62"/>
  <c r="Y77" i="62"/>
  <c r="X77" i="62"/>
  <c r="P77" i="62"/>
  <c r="AJ77" i="62"/>
  <c r="Z65" i="62"/>
  <c r="Y65" i="62"/>
  <c r="X65" i="62"/>
  <c r="P65" i="62"/>
  <c r="AJ65" i="62"/>
  <c r="X55" i="62"/>
  <c r="P55" i="62"/>
  <c r="AJ55" i="62"/>
  <c r="Z55" i="62"/>
  <c r="Y55" i="62"/>
  <c r="X59" i="62"/>
  <c r="P59" i="62"/>
  <c r="AJ59" i="62"/>
  <c r="Z59" i="62"/>
  <c r="Y59" i="62"/>
  <c r="Y125" i="62"/>
  <c r="P125" i="62"/>
  <c r="AJ125" i="62"/>
  <c r="Z125" i="62"/>
  <c r="X125" i="62"/>
  <c r="Y110" i="62"/>
  <c r="P110" i="62"/>
  <c r="AJ110" i="62"/>
  <c r="X110" i="62"/>
  <c r="Z110" i="62"/>
  <c r="Y100" i="62"/>
  <c r="P100" i="62"/>
  <c r="AJ100" i="62"/>
  <c r="X100" i="62"/>
  <c r="Z100" i="62"/>
  <c r="Z80" i="62"/>
  <c r="Y80" i="62"/>
  <c r="X80" i="62"/>
  <c r="P80" i="62"/>
  <c r="AJ80" i="62"/>
  <c r="Z72" i="62"/>
  <c r="Y72" i="62"/>
  <c r="X72" i="62"/>
  <c r="P72" i="62"/>
  <c r="AJ72" i="62"/>
  <c r="Y103" i="62"/>
  <c r="P103" i="62"/>
  <c r="AJ103" i="62"/>
  <c r="Z103" i="62"/>
  <c r="X103" i="62"/>
  <c r="Y104" i="62"/>
  <c r="P104" i="62"/>
  <c r="AJ104" i="62"/>
  <c r="X104" i="62"/>
  <c r="Z104" i="62"/>
  <c r="Z61" i="62"/>
  <c r="Y61" i="62"/>
  <c r="X61" i="62"/>
  <c r="P61" i="62"/>
  <c r="AJ61" i="62"/>
  <c r="Z82" i="62"/>
  <c r="Y82" i="62"/>
  <c r="X82" i="62"/>
  <c r="P82" i="62"/>
  <c r="AJ82" i="62"/>
  <c r="Y122" i="62"/>
  <c r="P122" i="62"/>
  <c r="AJ122" i="62"/>
  <c r="X122" i="62"/>
  <c r="Z122" i="62"/>
  <c r="Y106" i="62"/>
  <c r="P106" i="62"/>
  <c r="AJ106" i="62"/>
  <c r="Z106" i="62"/>
  <c r="X106" i="62"/>
  <c r="F9" i="62"/>
  <c r="M9" i="62"/>
  <c r="AC9" i="62"/>
  <c r="V9" i="62"/>
  <c r="J9" i="62"/>
  <c r="L9" i="62"/>
  <c r="AE9" i="62"/>
  <c r="AH9" i="62"/>
  <c r="AA9" i="62"/>
  <c r="AB9" i="62"/>
  <c r="S9" i="62"/>
  <c r="Z9" i="62"/>
  <c r="U9" i="62"/>
  <c r="O99" i="62"/>
  <c r="AJ9" i="62"/>
  <c r="Y9" i="62"/>
  <c r="Q99" i="62"/>
  <c r="U99" i="62"/>
  <c r="AA99" i="62"/>
  <c r="X99" i="62"/>
  <c r="Y99" i="62"/>
  <c r="P99" i="62"/>
  <c r="AJ99" i="62"/>
  <c r="Z99" i="62"/>
  <c r="T98" i="40"/>
  <c r="T8" i="74"/>
  <c r="P8" i="74"/>
  <c r="V98" i="40"/>
  <c r="R98" i="40"/>
  <c r="R8" i="74"/>
  <c r="S98" i="40"/>
  <c r="J73" i="40"/>
  <c r="J72" i="40"/>
  <c r="J71" i="40"/>
  <c r="J70" i="40"/>
  <c r="J69" i="40"/>
  <c r="J68" i="40"/>
  <c r="J67" i="40"/>
  <c r="J66" i="40"/>
  <c r="J65" i="40"/>
  <c r="J64" i="40"/>
  <c r="J63" i="40"/>
  <c r="J62" i="40"/>
  <c r="J61" i="40"/>
  <c r="J60" i="40"/>
  <c r="J59" i="40"/>
  <c r="J58" i="40"/>
  <c r="J57" i="40"/>
  <c r="J56" i="40"/>
  <c r="J55" i="40"/>
  <c r="J54" i="40"/>
  <c r="M49" i="40"/>
  <c r="T47" i="40"/>
  <c r="M45" i="40"/>
  <c r="F40" i="40"/>
  <c r="F39" i="40"/>
  <c r="T37" i="40"/>
  <c r="J36" i="58"/>
  <c r="T33" i="40"/>
  <c r="J32" i="58"/>
  <c r="T31" i="40"/>
  <c r="J30" i="58"/>
  <c r="M29" i="40"/>
  <c r="F28" i="40"/>
  <c r="T27" i="40"/>
  <c r="J26" i="58"/>
  <c r="T25" i="40"/>
  <c r="J24" i="58"/>
  <c r="M23" i="40"/>
  <c r="M21" i="40"/>
  <c r="M19" i="40"/>
  <c r="T17" i="40"/>
  <c r="J16" i="58"/>
  <c r="T15" i="40"/>
  <c r="J14" i="58"/>
  <c r="F13" i="40"/>
  <c r="J13" i="40"/>
  <c r="T11" i="40"/>
  <c r="J10" i="58"/>
  <c r="M9" i="40"/>
  <c r="M48" i="40"/>
  <c r="T44" i="40"/>
  <c r="M36" i="40"/>
  <c r="M35" i="40"/>
  <c r="M32" i="40"/>
  <c r="F24" i="40"/>
  <c r="M20" i="40"/>
  <c r="T16" i="40"/>
  <c r="M12" i="40"/>
  <c r="AC48" i="60"/>
  <c r="J34" i="60"/>
  <c r="H34" i="60"/>
  <c r="J33" i="60"/>
  <c r="H33" i="60"/>
  <c r="J32" i="60"/>
  <c r="H32" i="60"/>
  <c r="J31" i="60"/>
  <c r="H31" i="60"/>
  <c r="J30" i="60"/>
  <c r="H30" i="60"/>
  <c r="J29" i="60"/>
  <c r="H29" i="60"/>
  <c r="J28" i="60"/>
  <c r="H28" i="60"/>
  <c r="J27" i="60"/>
  <c r="H27" i="60"/>
  <c r="J26" i="60"/>
  <c r="H26" i="60"/>
  <c r="J25" i="60"/>
  <c r="H25" i="60"/>
  <c r="J24" i="60"/>
  <c r="H24" i="60"/>
  <c r="J23" i="60"/>
  <c r="H23" i="60"/>
  <c r="J22" i="60"/>
  <c r="H22" i="60"/>
  <c r="J21" i="60"/>
  <c r="H21" i="60"/>
  <c r="J20" i="60"/>
  <c r="H20" i="60"/>
  <c r="J19" i="60"/>
  <c r="H19" i="60"/>
  <c r="J18" i="60"/>
  <c r="H18" i="60"/>
  <c r="J17" i="60"/>
  <c r="H17" i="60"/>
  <c r="J16" i="60"/>
  <c r="H16" i="60"/>
  <c r="J15" i="60"/>
  <c r="H15" i="60"/>
  <c r="J14" i="60"/>
  <c r="H14" i="60"/>
  <c r="J13" i="60"/>
  <c r="H13" i="60"/>
  <c r="J12" i="60"/>
  <c r="H12" i="60"/>
  <c r="J11" i="60"/>
  <c r="H11" i="60"/>
  <c r="J10" i="60"/>
  <c r="H10" i="60"/>
  <c r="J9" i="60"/>
  <c r="H9" i="60"/>
  <c r="J8" i="60"/>
  <c r="H8" i="60"/>
  <c r="AJ186" i="40"/>
  <c r="T127" i="40"/>
  <c r="T37" i="74"/>
  <c r="P37" i="74"/>
  <c r="T126" i="40"/>
  <c r="T36" i="74"/>
  <c r="P36" i="74"/>
  <c r="T125" i="40"/>
  <c r="T35" i="74"/>
  <c r="P35" i="74"/>
  <c r="T124" i="40"/>
  <c r="T123" i="40"/>
  <c r="T33" i="74"/>
  <c r="P33" i="74"/>
  <c r="T122" i="40"/>
  <c r="T32" i="74"/>
  <c r="P32" i="74"/>
  <c r="T121" i="40"/>
  <c r="T31" i="74"/>
  <c r="P31" i="74"/>
  <c r="T120" i="40"/>
  <c r="T30" i="74"/>
  <c r="P30" i="74"/>
  <c r="T119" i="40"/>
  <c r="T118" i="40"/>
  <c r="T28" i="74"/>
  <c r="P28" i="74"/>
  <c r="T117" i="40"/>
  <c r="T27" i="74"/>
  <c r="P27" i="74"/>
  <c r="T116" i="40"/>
  <c r="T26" i="74"/>
  <c r="P26" i="74"/>
  <c r="T115" i="40"/>
  <c r="T25" i="74"/>
  <c r="P25" i="74"/>
  <c r="T114" i="40"/>
  <c r="T24" i="74"/>
  <c r="P24" i="74"/>
  <c r="T113" i="40"/>
  <c r="T23" i="74"/>
  <c r="P23" i="74"/>
  <c r="AF113" i="40"/>
  <c r="T112" i="40"/>
  <c r="T22" i="74"/>
  <c r="P22" i="74"/>
  <c r="T111" i="40"/>
  <c r="T21" i="74"/>
  <c r="P21" i="74"/>
  <c r="T110" i="40"/>
  <c r="T20" i="74"/>
  <c r="P20" i="74"/>
  <c r="T109" i="40"/>
  <c r="T19" i="74"/>
  <c r="P19" i="74"/>
  <c r="T108" i="40"/>
  <c r="T18" i="74"/>
  <c r="P18" i="74"/>
  <c r="T107" i="40"/>
  <c r="T17" i="74"/>
  <c r="P17" i="74"/>
  <c r="T106" i="40"/>
  <c r="T16" i="74"/>
  <c r="P16" i="74"/>
  <c r="T105" i="40"/>
  <c r="T15" i="74"/>
  <c r="P15" i="74"/>
  <c r="T104" i="40"/>
  <c r="T14" i="74"/>
  <c r="P14" i="74"/>
  <c r="T103" i="40"/>
  <c r="T13" i="74"/>
  <c r="P13" i="74"/>
  <c r="T102" i="40"/>
  <c r="T12" i="74"/>
  <c r="P12" i="74"/>
  <c r="T101" i="40"/>
  <c r="T11" i="74"/>
  <c r="P11" i="74"/>
  <c r="T100" i="40"/>
  <c r="T10" i="74"/>
  <c r="P10" i="74"/>
  <c r="T99" i="40"/>
  <c r="T9" i="74"/>
  <c r="P9" i="74"/>
  <c r="AJ95" i="40"/>
  <c r="AL95" i="40"/>
  <c r="AJ94" i="40"/>
  <c r="AL94" i="40"/>
  <c r="AJ93" i="40"/>
  <c r="AJ92" i="40"/>
  <c r="AL92" i="40"/>
  <c r="AJ91" i="40"/>
  <c r="AL91" i="40"/>
  <c r="AJ90" i="40"/>
  <c r="AJ89" i="40"/>
  <c r="AL89" i="40"/>
  <c r="AJ88" i="40"/>
  <c r="AL88" i="40"/>
  <c r="AJ87" i="40"/>
  <c r="AJ86" i="40"/>
  <c r="AL86" i="40"/>
  <c r="AJ85" i="40"/>
  <c r="AJ84" i="40"/>
  <c r="AL84" i="40"/>
  <c r="AJ83" i="40"/>
  <c r="AL83" i="40"/>
  <c r="X50" i="40"/>
  <c r="X49" i="40"/>
  <c r="X48" i="40"/>
  <c r="X47" i="40"/>
  <c r="X46" i="40"/>
  <c r="X45" i="40"/>
  <c r="T45" i="40"/>
  <c r="X44" i="40"/>
  <c r="X43" i="40"/>
  <c r="X42" i="40"/>
  <c r="X41" i="40"/>
  <c r="F41" i="40"/>
  <c r="J41" i="40"/>
  <c r="X40" i="40"/>
  <c r="X39" i="40"/>
  <c r="X38" i="40"/>
  <c r="X37" i="40"/>
  <c r="M37" i="40"/>
  <c r="X36" i="40"/>
  <c r="X35" i="40"/>
  <c r="X34" i="40"/>
  <c r="X33" i="40"/>
  <c r="M33" i="40"/>
  <c r="F33" i="40"/>
  <c r="J33" i="40"/>
  <c r="X32" i="40"/>
  <c r="X31" i="40"/>
  <c r="F31" i="40"/>
  <c r="J31" i="40"/>
  <c r="X30" i="40"/>
  <c r="X29" i="40"/>
  <c r="F29" i="40"/>
  <c r="J29" i="40"/>
  <c r="X28" i="40"/>
  <c r="X27" i="40"/>
  <c r="X26" i="40"/>
  <c r="X25" i="40"/>
  <c r="M25" i="40"/>
  <c r="X24" i="40"/>
  <c r="X23" i="40"/>
  <c r="X22" i="40"/>
  <c r="X21" i="40"/>
  <c r="T21" i="40"/>
  <c r="J20" i="58"/>
  <c r="F21" i="40"/>
  <c r="J21" i="40"/>
  <c r="X20" i="40"/>
  <c r="X19" i="40"/>
  <c r="X18" i="40"/>
  <c r="X17" i="40"/>
  <c r="X16" i="40"/>
  <c r="X15" i="40"/>
  <c r="X14" i="40"/>
  <c r="X13" i="40"/>
  <c r="M13" i="40"/>
  <c r="T13" i="40"/>
  <c r="J12" i="58"/>
  <c r="X12" i="40"/>
  <c r="X11" i="40"/>
  <c r="X10" i="40"/>
  <c r="M10" i="40"/>
  <c r="X9" i="40"/>
  <c r="F9" i="40"/>
  <c r="J9" i="40"/>
  <c r="AJ186" i="8"/>
  <c r="AK186" i="8"/>
  <c r="AL186" i="8"/>
  <c r="AJ174" i="8"/>
  <c r="AK174" i="8"/>
  <c r="AJ175" i="8"/>
  <c r="AK175" i="8"/>
  <c r="AJ176" i="8"/>
  <c r="AK176" i="8"/>
  <c r="AL176" i="8"/>
  <c r="AJ177" i="8"/>
  <c r="AK177" i="8"/>
  <c r="AL177" i="8"/>
  <c r="AJ178" i="8"/>
  <c r="AK178" i="8"/>
  <c r="AJ179" i="8"/>
  <c r="AK179" i="8"/>
  <c r="AJ180" i="8"/>
  <c r="AK180" i="8"/>
  <c r="AL180" i="8"/>
  <c r="AJ181" i="8"/>
  <c r="AK181" i="8"/>
  <c r="AL181" i="8"/>
  <c r="AJ182" i="8"/>
  <c r="AK182" i="8"/>
  <c r="AJ183" i="8"/>
  <c r="AK183" i="8"/>
  <c r="AJ184" i="8"/>
  <c r="AK184" i="8"/>
  <c r="AL184" i="8"/>
  <c r="AJ185" i="8"/>
  <c r="AK185" i="8"/>
  <c r="AL185" i="8"/>
  <c r="AJ129" i="8"/>
  <c r="AJ130" i="8"/>
  <c r="AJ131" i="8"/>
  <c r="AJ132" i="8"/>
  <c r="AJ133" i="8"/>
  <c r="AJ134" i="8"/>
  <c r="AJ135" i="8"/>
  <c r="AJ136" i="8"/>
  <c r="AJ137" i="8"/>
  <c r="AJ138" i="8"/>
  <c r="AJ139" i="8"/>
  <c r="AJ140" i="8"/>
  <c r="AJ141" i="8"/>
  <c r="AK129" i="8"/>
  <c r="AL129" i="8"/>
  <c r="AK130" i="8"/>
  <c r="AL130" i="8"/>
  <c r="AK131" i="8"/>
  <c r="AK132" i="8"/>
  <c r="AL132" i="8"/>
  <c r="AK133" i="8"/>
  <c r="AL133" i="8"/>
  <c r="AK134" i="8"/>
  <c r="AL134" i="8"/>
  <c r="AK135" i="8"/>
  <c r="AK136" i="8"/>
  <c r="AL136" i="8"/>
  <c r="AK137" i="8"/>
  <c r="AL137" i="8"/>
  <c r="AK138" i="8"/>
  <c r="AL138" i="8"/>
  <c r="AK139" i="8"/>
  <c r="AK140" i="8"/>
  <c r="AL140" i="8"/>
  <c r="AK141" i="8"/>
  <c r="AL141" i="8"/>
  <c r="AK89" i="8"/>
  <c r="AJ89" i="8"/>
  <c r="AL89" i="8"/>
  <c r="AK90" i="8"/>
  <c r="AJ90" i="8"/>
  <c r="AL90" i="8"/>
  <c r="AK91" i="8"/>
  <c r="AJ91" i="8"/>
  <c r="AL91" i="8"/>
  <c r="AK92" i="8"/>
  <c r="AJ92" i="8"/>
  <c r="AL92" i="8"/>
  <c r="AK93" i="8"/>
  <c r="AJ93" i="8"/>
  <c r="AL93" i="8"/>
  <c r="AK94" i="8"/>
  <c r="AJ94" i="8"/>
  <c r="AL94" i="8"/>
  <c r="AK95" i="8"/>
  <c r="AJ95" i="8"/>
  <c r="AL95" i="8"/>
  <c r="AK96" i="8"/>
  <c r="AJ96" i="8"/>
  <c r="AL96" i="8"/>
  <c r="AJ187" i="8"/>
  <c r="H13" i="31"/>
  <c r="J13" i="31"/>
  <c r="H37" i="31"/>
  <c r="J37" i="31"/>
  <c r="H25" i="31"/>
  <c r="J25" i="31"/>
  <c r="AC160" i="40"/>
  <c r="AC172" i="40"/>
  <c r="R37" i="74"/>
  <c r="R35" i="74"/>
  <c r="R35" i="60"/>
  <c r="R37" i="60"/>
  <c r="R36" i="74"/>
  <c r="R148" i="40"/>
  <c r="AL139" i="8"/>
  <c r="AL131" i="8"/>
  <c r="AL178" i="8"/>
  <c r="AL175" i="8"/>
  <c r="AL183" i="8"/>
  <c r="AL182" i="8"/>
  <c r="AL179" i="8"/>
  <c r="AL174" i="8"/>
  <c r="AL135" i="8"/>
  <c r="AC101" i="40"/>
  <c r="AC105" i="40"/>
  <c r="AC109" i="40"/>
  <c r="AC116" i="40"/>
  <c r="R124" i="40"/>
  <c r="S124" i="40"/>
  <c r="AC55" i="40"/>
  <c r="AC61" i="40"/>
  <c r="AC63" i="40"/>
  <c r="AC65" i="40"/>
  <c r="AC67" i="40"/>
  <c r="AC69" i="40"/>
  <c r="AC71" i="40"/>
  <c r="AC73" i="40"/>
  <c r="AC75" i="40"/>
  <c r="AC77" i="40"/>
  <c r="AC79" i="40"/>
  <c r="AC81" i="40"/>
  <c r="AC9" i="40"/>
  <c r="R106" i="40"/>
  <c r="AC113" i="40"/>
  <c r="AC117" i="40"/>
  <c r="R121" i="40"/>
  <c r="R144" i="40"/>
  <c r="AC154" i="40"/>
  <c r="AC156" i="40"/>
  <c r="AC158" i="40"/>
  <c r="AC162" i="40"/>
  <c r="AC164" i="40"/>
  <c r="AC166" i="40"/>
  <c r="AC168" i="40"/>
  <c r="AC170" i="40"/>
  <c r="R118" i="40"/>
  <c r="AC16" i="40"/>
  <c r="J15" i="58"/>
  <c r="AC62" i="40"/>
  <c r="AC64" i="40"/>
  <c r="AC66" i="40"/>
  <c r="AC68" i="40"/>
  <c r="AC70" i="40"/>
  <c r="AC72" i="40"/>
  <c r="AC74" i="40"/>
  <c r="AC76" i="40"/>
  <c r="AC78" i="40"/>
  <c r="AC80" i="40"/>
  <c r="AC82" i="40"/>
  <c r="AC104" i="40"/>
  <c r="AC108" i="40"/>
  <c r="AC112" i="40"/>
  <c r="R143" i="40"/>
  <c r="R145" i="40"/>
  <c r="R149" i="40"/>
  <c r="AC155" i="40"/>
  <c r="AC157" i="40"/>
  <c r="AC159" i="40"/>
  <c r="AC161" i="40"/>
  <c r="AC163" i="40"/>
  <c r="AC165" i="40"/>
  <c r="AC167" i="40"/>
  <c r="AC169" i="40"/>
  <c r="AC171" i="40"/>
  <c r="AG174" i="40"/>
  <c r="AH174" i="40"/>
  <c r="R116" i="40"/>
  <c r="R24" i="74"/>
  <c r="AH91" i="40"/>
  <c r="R117" i="40"/>
  <c r="R25" i="74"/>
  <c r="F49" i="40"/>
  <c r="J49" i="40"/>
  <c r="R108" i="40"/>
  <c r="R17" i="74"/>
  <c r="AF109" i="40"/>
  <c r="AG109" i="40"/>
  <c r="AH109" i="40"/>
  <c r="V117" i="40"/>
  <c r="AF121" i="40"/>
  <c r="AG121" i="40"/>
  <c r="AH121" i="40"/>
  <c r="M15" i="40"/>
  <c r="AF54" i="40"/>
  <c r="AG54" i="40"/>
  <c r="AH54" i="40"/>
  <c r="AL87" i="40"/>
  <c r="AF102" i="40"/>
  <c r="AG102" i="40"/>
  <c r="AH102" i="40"/>
  <c r="V112" i="40"/>
  <c r="AF122" i="40"/>
  <c r="AG122" i="40"/>
  <c r="AH122" i="40"/>
  <c r="AF123" i="40"/>
  <c r="AG123" i="40"/>
  <c r="AH123" i="40"/>
  <c r="F17" i="40"/>
  <c r="J17" i="40"/>
  <c r="T29" i="40"/>
  <c r="F37" i="40"/>
  <c r="J37" i="40"/>
  <c r="M41" i="40"/>
  <c r="R101" i="40"/>
  <c r="R11" i="74"/>
  <c r="M17" i="40"/>
  <c r="F25" i="40"/>
  <c r="J25" i="40"/>
  <c r="F45" i="40"/>
  <c r="J45" i="40"/>
  <c r="F47" i="40"/>
  <c r="J47" i="40"/>
  <c r="T49" i="40"/>
  <c r="AL85" i="40"/>
  <c r="AL90" i="40"/>
  <c r="AL93" i="40"/>
  <c r="AF98" i="40"/>
  <c r="AG98" i="40"/>
  <c r="AH98" i="40"/>
  <c r="AF99" i="40"/>
  <c r="AG99" i="40"/>
  <c r="AH99" i="40"/>
  <c r="V104" i="40"/>
  <c r="V105" i="40"/>
  <c r="V108" i="40"/>
  <c r="AF117" i="40"/>
  <c r="AG117" i="40"/>
  <c r="AH117" i="40"/>
  <c r="AF119" i="40"/>
  <c r="AG119" i="40"/>
  <c r="AH119" i="40"/>
  <c r="F23" i="40"/>
  <c r="J23" i="40"/>
  <c r="AF127" i="40"/>
  <c r="AG127" i="40"/>
  <c r="AH127" i="40"/>
  <c r="S106" i="40"/>
  <c r="AC100" i="40"/>
  <c r="V100" i="40"/>
  <c r="R100" i="40"/>
  <c r="AF107" i="40"/>
  <c r="AG107" i="40"/>
  <c r="AH107" i="40"/>
  <c r="R127" i="40"/>
  <c r="AB127" i="40"/>
  <c r="V127" i="40"/>
  <c r="AC120" i="40"/>
  <c r="R120" i="40"/>
  <c r="V120" i="40"/>
  <c r="AC59" i="40"/>
  <c r="V59" i="40"/>
  <c r="R59" i="40"/>
  <c r="AF114" i="40"/>
  <c r="AG114" i="40"/>
  <c r="AH114" i="40"/>
  <c r="AC125" i="40"/>
  <c r="V125" i="40"/>
  <c r="R125" i="40"/>
  <c r="V101" i="40"/>
  <c r="AF103" i="40"/>
  <c r="AG103" i="40"/>
  <c r="AH103" i="40"/>
  <c r="AF110" i="40"/>
  <c r="AG110" i="40"/>
  <c r="AH110" i="40"/>
  <c r="AF112" i="40"/>
  <c r="AG112" i="40"/>
  <c r="AH112" i="40"/>
  <c r="V116" i="40"/>
  <c r="AF126" i="40"/>
  <c r="AG126" i="40"/>
  <c r="AH126" i="40"/>
  <c r="AF101" i="40"/>
  <c r="AG101" i="40"/>
  <c r="AH101" i="40"/>
  <c r="R104" i="40"/>
  <c r="R13" i="74"/>
  <c r="AF108" i="40"/>
  <c r="AG108" i="40"/>
  <c r="AH108" i="40"/>
  <c r="R109" i="40"/>
  <c r="R18" i="74"/>
  <c r="AF111" i="40"/>
  <c r="AG111" i="40"/>
  <c r="AH111" i="40"/>
  <c r="R113" i="40"/>
  <c r="AF115" i="40"/>
  <c r="AG115" i="40"/>
  <c r="AH115" i="40"/>
  <c r="AF118" i="40"/>
  <c r="AG118" i="40"/>
  <c r="AH118" i="40"/>
  <c r="AC121" i="40"/>
  <c r="V121" i="40"/>
  <c r="AF100" i="40"/>
  <c r="AG100" i="40"/>
  <c r="AG140" i="40"/>
  <c r="AH140" i="40"/>
  <c r="AF105" i="40"/>
  <c r="AG105" i="40"/>
  <c r="AH105" i="40"/>
  <c r="AF106" i="40"/>
  <c r="AG106" i="40"/>
  <c r="AH106" i="40"/>
  <c r="R112" i="40"/>
  <c r="V113" i="40"/>
  <c r="AC124" i="40"/>
  <c r="V124" i="40"/>
  <c r="AF116" i="40"/>
  <c r="AG116" i="40"/>
  <c r="AH116" i="40"/>
  <c r="AF125" i="40"/>
  <c r="AG125" i="40"/>
  <c r="AH125" i="40"/>
  <c r="AF55" i="40"/>
  <c r="AG55" i="40"/>
  <c r="AH55" i="40"/>
  <c r="AF59" i="40"/>
  <c r="AG59" i="40"/>
  <c r="AH59" i="40"/>
  <c r="AF56" i="40"/>
  <c r="AG56" i="40"/>
  <c r="AF58" i="40"/>
  <c r="AG58" i="40"/>
  <c r="AH58" i="40"/>
  <c r="AF143" i="40"/>
  <c r="AG143" i="40"/>
  <c r="AH143" i="40"/>
  <c r="AG178" i="40"/>
  <c r="AH178" i="40"/>
  <c r="AF144" i="40"/>
  <c r="AG144" i="40"/>
  <c r="AH144" i="40"/>
  <c r="AF147" i="40"/>
  <c r="AG147" i="40"/>
  <c r="AH147" i="40"/>
  <c r="AF149" i="40"/>
  <c r="AG149" i="40"/>
  <c r="AH149" i="40"/>
  <c r="AF151" i="40"/>
  <c r="AG151" i="40"/>
  <c r="AH151" i="40"/>
  <c r="AF146" i="40"/>
  <c r="AG146" i="40"/>
  <c r="AH146" i="40"/>
  <c r="AF150" i="40"/>
  <c r="AG150" i="40"/>
  <c r="AH150" i="40"/>
  <c r="AC152" i="40"/>
  <c r="R152" i="40"/>
  <c r="AC143" i="40"/>
  <c r="V148" i="40"/>
  <c r="V143" i="40"/>
  <c r="R55" i="40"/>
  <c r="V55" i="40"/>
  <c r="M31" i="40"/>
  <c r="L13" i="40"/>
  <c r="AE13" i="40"/>
  <c r="AH13" i="40"/>
  <c r="L21" i="40"/>
  <c r="AE21" i="40"/>
  <c r="AH21" i="40"/>
  <c r="M39" i="40"/>
  <c r="T28" i="40"/>
  <c r="M44" i="40"/>
  <c r="F16" i="40"/>
  <c r="L16" i="40"/>
  <c r="T24" i="40"/>
  <c r="T32" i="40"/>
  <c r="F19" i="40"/>
  <c r="J19" i="40"/>
  <c r="F35" i="40"/>
  <c r="J35" i="40"/>
  <c r="T19" i="40"/>
  <c r="M27" i="40"/>
  <c r="T35" i="40"/>
  <c r="M43" i="40"/>
  <c r="L9" i="40"/>
  <c r="AE9" i="40"/>
  <c r="AH9" i="40"/>
  <c r="L41" i="40"/>
  <c r="AC44" i="40"/>
  <c r="O44" i="40"/>
  <c r="V44" i="40"/>
  <c r="J39" i="40"/>
  <c r="L39" i="40"/>
  <c r="F48" i="40"/>
  <c r="J48" i="40"/>
  <c r="M11" i="40"/>
  <c r="T12" i="40"/>
  <c r="J11" i="58"/>
  <c r="F15" i="40"/>
  <c r="O16" i="40"/>
  <c r="U16" i="40"/>
  <c r="T20" i="40"/>
  <c r="J19" i="58"/>
  <c r="T23" i="40"/>
  <c r="M24" i="40"/>
  <c r="F27" i="40"/>
  <c r="F32" i="40"/>
  <c r="L32" i="40"/>
  <c r="L33" i="40"/>
  <c r="AE33" i="40"/>
  <c r="AH33" i="40"/>
  <c r="T36" i="40"/>
  <c r="J35" i="58"/>
  <c r="M40" i="40"/>
  <c r="F43" i="40"/>
  <c r="J43" i="40"/>
  <c r="F44" i="40"/>
  <c r="J44" i="40"/>
  <c r="M47" i="40"/>
  <c r="T48" i="40"/>
  <c r="F12" i="40"/>
  <c r="J12" i="40"/>
  <c r="M16" i="40"/>
  <c r="F20" i="40"/>
  <c r="J20" i="40"/>
  <c r="M28" i="40"/>
  <c r="F36" i="40"/>
  <c r="J36" i="40"/>
  <c r="V16" i="40"/>
  <c r="L29" i="40"/>
  <c r="AE29" i="40"/>
  <c r="AH29" i="40"/>
  <c r="L31" i="40"/>
  <c r="V11" i="40"/>
  <c r="O11" i="40"/>
  <c r="AC11" i="40"/>
  <c r="T14" i="40"/>
  <c r="J13" i="58"/>
  <c r="F14" i="40"/>
  <c r="M14" i="40"/>
  <c r="V15" i="40"/>
  <c r="O15" i="40"/>
  <c r="AC15" i="40"/>
  <c r="T18" i="40"/>
  <c r="J17" i="58"/>
  <c r="F18" i="40"/>
  <c r="M18" i="40"/>
  <c r="T22" i="40"/>
  <c r="J21" i="58"/>
  <c r="F22" i="40"/>
  <c r="M22" i="40"/>
  <c r="T26" i="40"/>
  <c r="J25" i="58"/>
  <c r="F26" i="40"/>
  <c r="M26" i="40"/>
  <c r="V27" i="40"/>
  <c r="O27" i="40"/>
  <c r="O31" i="40"/>
  <c r="O28" i="40"/>
  <c r="O23" i="40"/>
  <c r="O67" i="40"/>
  <c r="AC27" i="40"/>
  <c r="T30" i="40"/>
  <c r="J29" i="58"/>
  <c r="F30" i="40"/>
  <c r="M30" i="40"/>
  <c r="V31" i="40"/>
  <c r="AC31" i="40"/>
  <c r="T34" i="40"/>
  <c r="J33" i="58"/>
  <c r="F34" i="40"/>
  <c r="M34" i="40"/>
  <c r="T38" i="40"/>
  <c r="J37" i="58"/>
  <c r="F38" i="40"/>
  <c r="M38" i="40"/>
  <c r="F42" i="40"/>
  <c r="M42" i="40"/>
  <c r="V43" i="40"/>
  <c r="AC43" i="40"/>
  <c r="T46" i="40"/>
  <c r="F46" i="40"/>
  <c r="M46" i="40"/>
  <c r="V47" i="40"/>
  <c r="O47" i="40"/>
  <c r="AC47" i="40"/>
  <c r="T50" i="40"/>
  <c r="F50" i="40"/>
  <c r="M50" i="40"/>
  <c r="AC54" i="40"/>
  <c r="V54" i="40"/>
  <c r="R54" i="40"/>
  <c r="V60" i="40"/>
  <c r="R60" i="40"/>
  <c r="F11" i="40"/>
  <c r="AB98" i="40"/>
  <c r="V126" i="40"/>
  <c r="AC126" i="40"/>
  <c r="R126" i="40"/>
  <c r="V9" i="40"/>
  <c r="O98" i="40"/>
  <c r="AC56" i="40"/>
  <c r="V56" i="40"/>
  <c r="V57" i="40"/>
  <c r="R57" i="40"/>
  <c r="AC57" i="40"/>
  <c r="AC58" i="40"/>
  <c r="V58" i="40"/>
  <c r="R58" i="40"/>
  <c r="AC153" i="40"/>
  <c r="V153" i="40"/>
  <c r="R153" i="40"/>
  <c r="T10" i="40"/>
  <c r="J9" i="58"/>
  <c r="F10" i="40"/>
  <c r="L24" i="40"/>
  <c r="J24" i="40"/>
  <c r="L28" i="40"/>
  <c r="J28" i="40"/>
  <c r="L40" i="40"/>
  <c r="J40" i="40"/>
  <c r="R56" i="40"/>
  <c r="AC60" i="40"/>
  <c r="AC114" i="40"/>
  <c r="V114" i="40"/>
  <c r="R114" i="40"/>
  <c r="V13" i="40"/>
  <c r="O13" i="40"/>
  <c r="AC13" i="40"/>
  <c r="V17" i="40"/>
  <c r="O17" i="40"/>
  <c r="AC17" i="40"/>
  <c r="V21" i="40"/>
  <c r="O21" i="40"/>
  <c r="AC21" i="40"/>
  <c r="V25" i="40"/>
  <c r="O25" i="40"/>
  <c r="AC25" i="40"/>
  <c r="V33" i="40"/>
  <c r="O33" i="40"/>
  <c r="AC33" i="40"/>
  <c r="V37" i="40"/>
  <c r="O37" i="40"/>
  <c r="AC37" i="40"/>
  <c r="V41" i="40"/>
  <c r="AC41" i="40"/>
  <c r="V45" i="40"/>
  <c r="O45" i="40"/>
  <c r="AC45" i="40"/>
  <c r="AH95" i="40"/>
  <c r="AH90" i="40"/>
  <c r="AH87" i="40"/>
  <c r="AH92" i="40"/>
  <c r="AH88" i="40"/>
  <c r="AH83" i="40"/>
  <c r="AF57" i="40"/>
  <c r="AF60" i="40"/>
  <c r="AH84" i="40"/>
  <c r="AH85" i="40"/>
  <c r="AH86" i="40"/>
  <c r="AH93" i="40"/>
  <c r="AH94" i="40"/>
  <c r="AC99" i="40"/>
  <c r="R99" i="40"/>
  <c r="V99" i="40"/>
  <c r="AC102" i="40"/>
  <c r="V102" i="40"/>
  <c r="R102" i="40"/>
  <c r="AC103" i="40"/>
  <c r="R103" i="40"/>
  <c r="V103" i="40"/>
  <c r="R105" i="40"/>
  <c r="AC107" i="40"/>
  <c r="R107" i="40"/>
  <c r="V107" i="40"/>
  <c r="V109" i="40"/>
  <c r="AG113" i="40"/>
  <c r="AH113" i="40"/>
  <c r="AC119" i="40"/>
  <c r="R119" i="40"/>
  <c r="V119" i="40"/>
  <c r="AF120" i="40"/>
  <c r="AF104" i="40"/>
  <c r="AC122" i="40"/>
  <c r="V122" i="40"/>
  <c r="R122" i="40"/>
  <c r="AF145" i="40"/>
  <c r="R147" i="40"/>
  <c r="V147" i="40"/>
  <c r="AC147" i="40"/>
  <c r="AH89" i="40"/>
  <c r="AC111" i="40"/>
  <c r="R111" i="40"/>
  <c r="V111" i="40"/>
  <c r="AB148" i="40"/>
  <c r="V149" i="40"/>
  <c r="AC149" i="40"/>
  <c r="AC150" i="40"/>
  <c r="R150" i="40"/>
  <c r="V150" i="40"/>
  <c r="AC151" i="40"/>
  <c r="V151" i="40"/>
  <c r="R151" i="40"/>
  <c r="AC110" i="40"/>
  <c r="V110" i="40"/>
  <c r="AC115" i="40"/>
  <c r="R115" i="40"/>
  <c r="V115" i="40"/>
  <c r="AC144" i="40"/>
  <c r="V145" i="40"/>
  <c r="AC145" i="40"/>
  <c r="AC146" i="40"/>
  <c r="R146" i="40"/>
  <c r="V146" i="40"/>
  <c r="AG179" i="40"/>
  <c r="AH179" i="40"/>
  <c r="AG176" i="40"/>
  <c r="AH176" i="40"/>
  <c r="AG175" i="40"/>
  <c r="AH175" i="40"/>
  <c r="AG184" i="40"/>
  <c r="AH184" i="40"/>
  <c r="AG183" i="40"/>
  <c r="AH183" i="40"/>
  <c r="AG173" i="40"/>
  <c r="AH173" i="40"/>
  <c r="AG182" i="40"/>
  <c r="AH182" i="40"/>
  <c r="AG181" i="40"/>
  <c r="AH181" i="40"/>
  <c r="AF154" i="40"/>
  <c r="AF156" i="40"/>
  <c r="AF158" i="40"/>
  <c r="AF160" i="40"/>
  <c r="AF162" i="40"/>
  <c r="AF164" i="40"/>
  <c r="AF166" i="40"/>
  <c r="AF168" i="40"/>
  <c r="AF170" i="40"/>
  <c r="AF172" i="40"/>
  <c r="AF61" i="40"/>
  <c r="AF62" i="40"/>
  <c r="AF63" i="40"/>
  <c r="AF64" i="40"/>
  <c r="AF65" i="40"/>
  <c r="AF66" i="40"/>
  <c r="AF67" i="40"/>
  <c r="AF68" i="40"/>
  <c r="AF69" i="40"/>
  <c r="AF70" i="40"/>
  <c r="AF71" i="40"/>
  <c r="AF72" i="40"/>
  <c r="AF73" i="40"/>
  <c r="AC98" i="40"/>
  <c r="AG139" i="40"/>
  <c r="AH139" i="40"/>
  <c r="AG137" i="40"/>
  <c r="AH137" i="40"/>
  <c r="AG135" i="40"/>
  <c r="AH135" i="40"/>
  <c r="AG133" i="40"/>
  <c r="AH133" i="40"/>
  <c r="AG131" i="40"/>
  <c r="AH131" i="40"/>
  <c r="AG129" i="40"/>
  <c r="AH129" i="40"/>
  <c r="AG138" i="40"/>
  <c r="AH138" i="40"/>
  <c r="AG134" i="40"/>
  <c r="AH134" i="40"/>
  <c r="AG130" i="40"/>
  <c r="AH130" i="40"/>
  <c r="AG132" i="40"/>
  <c r="AH132" i="40"/>
  <c r="AG128" i="40"/>
  <c r="AH128" i="40"/>
  <c r="AC106" i="40"/>
  <c r="V106" i="40"/>
  <c r="R110" i="40"/>
  <c r="AC118" i="40"/>
  <c r="V118" i="40"/>
  <c r="AC123" i="40"/>
  <c r="R123" i="40"/>
  <c r="V123" i="40"/>
  <c r="AF124" i="40"/>
  <c r="AG136" i="40"/>
  <c r="AH136" i="40"/>
  <c r="V144" i="40"/>
  <c r="AC148" i="40"/>
  <c r="AF148" i="40"/>
  <c r="V152" i="40"/>
  <c r="V61" i="40"/>
  <c r="R61" i="40"/>
  <c r="V62" i="40"/>
  <c r="R62" i="40"/>
  <c r="V63" i="40"/>
  <c r="R63" i="40"/>
  <c r="V64" i="40"/>
  <c r="R64" i="40"/>
  <c r="V65" i="40"/>
  <c r="R65" i="40"/>
  <c r="V66" i="40"/>
  <c r="R66" i="40"/>
  <c r="V67" i="40"/>
  <c r="R67" i="40"/>
  <c r="V68" i="40"/>
  <c r="R68" i="40"/>
  <c r="V69" i="40"/>
  <c r="R69" i="40"/>
  <c r="V70" i="40"/>
  <c r="R70" i="40"/>
  <c r="V71" i="40"/>
  <c r="R71" i="40"/>
  <c r="V72" i="40"/>
  <c r="R72" i="40"/>
  <c r="V73" i="40"/>
  <c r="R73" i="40"/>
  <c r="V74" i="40"/>
  <c r="R74" i="40"/>
  <c r="V75" i="40"/>
  <c r="R75" i="40"/>
  <c r="V76" i="40"/>
  <c r="R76" i="40"/>
  <c r="V77" i="40"/>
  <c r="R77" i="40"/>
  <c r="V78" i="40"/>
  <c r="R78" i="40"/>
  <c r="V79" i="40"/>
  <c r="R79" i="40"/>
  <c r="V80" i="40"/>
  <c r="R80" i="40"/>
  <c r="V81" i="40"/>
  <c r="R81" i="40"/>
  <c r="R36" i="60"/>
  <c r="V82" i="40"/>
  <c r="R82" i="40"/>
  <c r="AC127" i="40"/>
  <c r="AF152" i="40"/>
  <c r="AF155" i="40"/>
  <c r="AF157" i="40"/>
  <c r="AF159" i="40"/>
  <c r="AF161" i="40"/>
  <c r="AF163" i="40"/>
  <c r="AF165" i="40"/>
  <c r="AF167" i="40"/>
  <c r="AF169" i="40"/>
  <c r="AF171" i="40"/>
  <c r="AG185" i="40"/>
  <c r="AH185" i="40"/>
  <c r="AF153" i="40"/>
  <c r="V154" i="40"/>
  <c r="R154" i="40"/>
  <c r="V155" i="40"/>
  <c r="R155" i="40"/>
  <c r="V156" i="40"/>
  <c r="R156" i="40"/>
  <c r="V157" i="40"/>
  <c r="R157" i="40"/>
  <c r="V158" i="40"/>
  <c r="R158" i="40"/>
  <c r="V159" i="40"/>
  <c r="R159" i="40"/>
  <c r="V160" i="40"/>
  <c r="R160" i="40"/>
  <c r="V161" i="40"/>
  <c r="R161" i="40"/>
  <c r="V162" i="40"/>
  <c r="R162" i="40"/>
  <c r="V163" i="40"/>
  <c r="R163" i="40"/>
  <c r="V164" i="40"/>
  <c r="R164" i="40"/>
  <c r="V165" i="40"/>
  <c r="R165" i="40"/>
  <c r="V166" i="40"/>
  <c r="R166" i="40"/>
  <c r="V167" i="40"/>
  <c r="R167" i="40"/>
  <c r="V168" i="40"/>
  <c r="R168" i="40"/>
  <c r="V169" i="40"/>
  <c r="R169" i="40"/>
  <c r="V170" i="40"/>
  <c r="R170" i="40"/>
  <c r="V171" i="40"/>
  <c r="R171" i="40"/>
  <c r="V172" i="40"/>
  <c r="R172" i="40"/>
  <c r="AG177" i="40"/>
  <c r="AH177" i="40"/>
  <c r="AG180" i="40"/>
  <c r="AH180" i="40"/>
  <c r="AB144" i="40"/>
  <c r="AB143" i="40"/>
  <c r="S148" i="40"/>
  <c r="R14" i="74"/>
  <c r="R12" i="74"/>
  <c r="R22" i="74"/>
  <c r="R28" i="74"/>
  <c r="R26" i="74"/>
  <c r="AB121" i="40"/>
  <c r="R33" i="74"/>
  <c r="R27" i="74"/>
  <c r="R31" i="74"/>
  <c r="R19" i="74"/>
  <c r="R16" i="74"/>
  <c r="R15" i="74"/>
  <c r="R32" i="74"/>
  <c r="R10" i="74"/>
  <c r="R9" i="74"/>
  <c r="R20" i="74"/>
  <c r="R30" i="74"/>
  <c r="R23" i="74"/>
  <c r="R21" i="74"/>
  <c r="AB145" i="40"/>
  <c r="AB124" i="40"/>
  <c r="S144" i="40"/>
  <c r="AB106" i="40"/>
  <c r="S145" i="40"/>
  <c r="AB149" i="40"/>
  <c r="S118" i="40"/>
  <c r="AB118" i="40"/>
  <c r="S149" i="40"/>
  <c r="V35" i="40"/>
  <c r="J34" i="58"/>
  <c r="S55" i="40"/>
  <c r="O155" i="40"/>
  <c r="Q155" i="40"/>
  <c r="J22" i="58"/>
  <c r="AC40" i="40"/>
  <c r="S152" i="40"/>
  <c r="S104" i="40"/>
  <c r="S125" i="40"/>
  <c r="S59" i="40"/>
  <c r="AC49" i="40"/>
  <c r="O29" i="40"/>
  <c r="AA29" i="40"/>
  <c r="AB29" i="40"/>
  <c r="J28" i="58"/>
  <c r="S117" i="40"/>
  <c r="S143" i="40"/>
  <c r="S121" i="40"/>
  <c r="AC19" i="40"/>
  <c r="J18" i="58"/>
  <c r="AC32" i="40"/>
  <c r="J31" i="58"/>
  <c r="AC28" i="40"/>
  <c r="J27" i="58"/>
  <c r="S100" i="40"/>
  <c r="S101" i="40"/>
  <c r="U98" i="40"/>
  <c r="Q98" i="40"/>
  <c r="P98" i="40"/>
  <c r="AC39" i="40"/>
  <c r="V24" i="40"/>
  <c r="J23" i="58"/>
  <c r="S109" i="40"/>
  <c r="S108" i="40"/>
  <c r="S116" i="40"/>
  <c r="V29" i="40"/>
  <c r="AB55" i="40"/>
  <c r="AB152" i="40"/>
  <c r="AB59" i="40"/>
  <c r="U44" i="40"/>
  <c r="AH100" i="40"/>
  <c r="L48" i="40"/>
  <c r="AH48" i="40"/>
  <c r="L45" i="40"/>
  <c r="AH45" i="40"/>
  <c r="V19" i="40"/>
  <c r="AE41" i="40"/>
  <c r="AH41" i="40"/>
  <c r="AB104" i="40"/>
  <c r="AB117" i="40"/>
  <c r="AB109" i="40"/>
  <c r="AB116" i="40"/>
  <c r="V32" i="40"/>
  <c r="AA16" i="40"/>
  <c r="AB16" i="40"/>
  <c r="O19" i="40"/>
  <c r="AA19" i="40"/>
  <c r="AB19" i="40"/>
  <c r="V28" i="40"/>
  <c r="S28" i="40"/>
  <c r="Z28" i="40"/>
  <c r="L44" i="40"/>
  <c r="AH44" i="40"/>
  <c r="V39" i="40"/>
  <c r="S127" i="40"/>
  <c r="AB101" i="40"/>
  <c r="L49" i="40"/>
  <c r="AH49" i="40"/>
  <c r="O49" i="40"/>
  <c r="AA49" i="40"/>
  <c r="AB49" i="40"/>
  <c r="L17" i="40"/>
  <c r="AE17" i="40"/>
  <c r="AH17" i="40"/>
  <c r="V49" i="40"/>
  <c r="L47" i="40"/>
  <c r="AH47" i="40"/>
  <c r="O77" i="40"/>
  <c r="Q77" i="40"/>
  <c r="L37" i="40"/>
  <c r="AE37" i="40"/>
  <c r="AH37" i="40"/>
  <c r="AB108" i="40"/>
  <c r="AB100" i="40"/>
  <c r="AB125" i="40"/>
  <c r="AC29" i="40"/>
  <c r="AH56" i="40"/>
  <c r="L43" i="40"/>
  <c r="AE43" i="40"/>
  <c r="AH43" i="40"/>
  <c r="J32" i="40"/>
  <c r="AE32" i="40"/>
  <c r="AH32" i="40"/>
  <c r="AA44" i="40"/>
  <c r="AB44" i="40"/>
  <c r="L23" i="40"/>
  <c r="AE23" i="40"/>
  <c r="AH23" i="40"/>
  <c r="L25" i="40"/>
  <c r="AE25" i="40"/>
  <c r="AH25" i="40"/>
  <c r="O24" i="40"/>
  <c r="L36" i="40"/>
  <c r="AE36" i="40"/>
  <c r="AH36" i="40"/>
  <c r="L12" i="40"/>
  <c r="AE12" i="40"/>
  <c r="AH12" i="40"/>
  <c r="S112" i="40"/>
  <c r="AB112" i="40"/>
  <c r="O32" i="40"/>
  <c r="S32" i="40"/>
  <c r="S113" i="40"/>
  <c r="AB113" i="40"/>
  <c r="S120" i="40"/>
  <c r="AB120" i="40"/>
  <c r="J16" i="40"/>
  <c r="AE16" i="40"/>
  <c r="AH16" i="40"/>
  <c r="O167" i="40"/>
  <c r="AA167" i="40"/>
  <c r="AC35" i="40"/>
  <c r="AE31" i="40"/>
  <c r="AH31" i="40"/>
  <c r="O35" i="40"/>
  <c r="S35" i="40"/>
  <c r="Z35" i="40"/>
  <c r="V23" i="40"/>
  <c r="V40" i="40"/>
  <c r="AE39" i="40"/>
  <c r="AH39" i="40"/>
  <c r="S16" i="40"/>
  <c r="Z16" i="40"/>
  <c r="O18" i="40"/>
  <c r="O59" i="40"/>
  <c r="U59" i="40"/>
  <c r="AC24" i="40"/>
  <c r="O149" i="40"/>
  <c r="U149" i="40"/>
  <c r="AC23" i="40"/>
  <c r="L20" i="40"/>
  <c r="AE20" i="40"/>
  <c r="AH20" i="40"/>
  <c r="O26" i="40"/>
  <c r="O115" i="40"/>
  <c r="U115" i="40"/>
  <c r="L35" i="40"/>
  <c r="AE35" i="40"/>
  <c r="AH35" i="40"/>
  <c r="L19" i="40"/>
  <c r="AE19" i="40"/>
  <c r="AH19" i="40"/>
  <c r="AC20" i="40"/>
  <c r="V20" i="40"/>
  <c r="O20" i="40"/>
  <c r="J15" i="40"/>
  <c r="L15" i="40"/>
  <c r="O69" i="40"/>
  <c r="U69" i="40"/>
  <c r="O157" i="40"/>
  <c r="AA157" i="40"/>
  <c r="AC48" i="40"/>
  <c r="V48" i="40"/>
  <c r="O48" i="40"/>
  <c r="J27" i="40"/>
  <c r="L27" i="40"/>
  <c r="AC12" i="40"/>
  <c r="V12" i="40"/>
  <c r="O12" i="40"/>
  <c r="O159" i="40"/>
  <c r="AA159" i="40"/>
  <c r="S44" i="40"/>
  <c r="AC36" i="40"/>
  <c r="V36" i="40"/>
  <c r="O36" i="40"/>
  <c r="AB171" i="40"/>
  <c r="S171" i="40"/>
  <c r="AB169" i="40"/>
  <c r="S169" i="40"/>
  <c r="AB165" i="40"/>
  <c r="S165" i="40"/>
  <c r="AB163" i="40"/>
  <c r="S163" i="40"/>
  <c r="AB159" i="40"/>
  <c r="S159" i="40"/>
  <c r="AB157" i="40"/>
  <c r="S157" i="40"/>
  <c r="AB155" i="40"/>
  <c r="S155" i="40"/>
  <c r="S172" i="40"/>
  <c r="AB172" i="40"/>
  <c r="S170" i="40"/>
  <c r="AB170" i="40"/>
  <c r="S168" i="40"/>
  <c r="AB168" i="40"/>
  <c r="S166" i="40"/>
  <c r="AB166" i="40"/>
  <c r="S164" i="40"/>
  <c r="AB164" i="40"/>
  <c r="S162" i="40"/>
  <c r="AB162" i="40"/>
  <c r="S160" i="40"/>
  <c r="AB160" i="40"/>
  <c r="S158" i="40"/>
  <c r="AB158" i="40"/>
  <c r="S156" i="40"/>
  <c r="AB156" i="40"/>
  <c r="S154" i="40"/>
  <c r="AB154" i="40"/>
  <c r="AG165" i="40"/>
  <c r="AH165" i="40"/>
  <c r="AG157" i="40"/>
  <c r="AH157" i="40"/>
  <c r="AG80" i="40"/>
  <c r="AH80" i="40"/>
  <c r="AG76" i="40"/>
  <c r="AH76" i="40"/>
  <c r="AG72" i="40"/>
  <c r="AH72" i="40"/>
  <c r="AG68" i="40"/>
  <c r="AH68" i="40"/>
  <c r="AG64" i="40"/>
  <c r="AH64" i="40"/>
  <c r="AG166" i="40"/>
  <c r="AH166" i="40"/>
  <c r="AG158" i="40"/>
  <c r="AH158" i="40"/>
  <c r="AB146" i="40"/>
  <c r="S146" i="40"/>
  <c r="AG145" i="40"/>
  <c r="AH145" i="40"/>
  <c r="AB122" i="40"/>
  <c r="S122" i="40"/>
  <c r="AB119" i="40"/>
  <c r="S119" i="40"/>
  <c r="AB102" i="40"/>
  <c r="S102" i="40"/>
  <c r="AB99" i="40"/>
  <c r="S99" i="40"/>
  <c r="AG57" i="40"/>
  <c r="AH57" i="40"/>
  <c r="AA33" i="40"/>
  <c r="AB33" i="40"/>
  <c r="U33" i="40"/>
  <c r="S33" i="40"/>
  <c r="Z33" i="40"/>
  <c r="AA17" i="40"/>
  <c r="AB17" i="40"/>
  <c r="U17" i="40"/>
  <c r="S17" i="40"/>
  <c r="Z17" i="40"/>
  <c r="AB56" i="40"/>
  <c r="S56" i="40"/>
  <c r="AC10" i="40"/>
  <c r="O10" i="40"/>
  <c r="V10" i="40"/>
  <c r="AA67" i="40"/>
  <c r="Q67" i="40"/>
  <c r="U67" i="40"/>
  <c r="AC50" i="40"/>
  <c r="O50" i="40"/>
  <c r="V50" i="40"/>
  <c r="AA43" i="40"/>
  <c r="AB43" i="40"/>
  <c r="S43" i="40"/>
  <c r="Z43" i="40"/>
  <c r="U43" i="40"/>
  <c r="AC42" i="40"/>
  <c r="V42" i="40"/>
  <c r="AC34" i="40"/>
  <c r="O34" i="40"/>
  <c r="O72" i="40"/>
  <c r="V34" i="40"/>
  <c r="AA27" i="40"/>
  <c r="AB27" i="40"/>
  <c r="S27" i="40"/>
  <c r="Z27" i="40"/>
  <c r="U27" i="40"/>
  <c r="AC26" i="40"/>
  <c r="V26" i="40"/>
  <c r="AC18" i="40"/>
  <c r="O61" i="40"/>
  <c r="V18" i="40"/>
  <c r="O144" i="40"/>
  <c r="O54" i="40"/>
  <c r="AA11" i="40"/>
  <c r="AB11" i="40"/>
  <c r="O99" i="40"/>
  <c r="S11" i="40"/>
  <c r="Z11" i="40"/>
  <c r="U11" i="40"/>
  <c r="AG171" i="40"/>
  <c r="AH171" i="40"/>
  <c r="AG163" i="40"/>
  <c r="AH163" i="40"/>
  <c r="AG155" i="40"/>
  <c r="AH155" i="40"/>
  <c r="S82" i="40"/>
  <c r="AB82" i="40"/>
  <c r="S80" i="40"/>
  <c r="AB80" i="40"/>
  <c r="S78" i="40"/>
  <c r="AB78" i="40"/>
  <c r="S76" i="40"/>
  <c r="AB76" i="40"/>
  <c r="S74" i="40"/>
  <c r="AB74" i="40"/>
  <c r="S72" i="40"/>
  <c r="AB72" i="40"/>
  <c r="S70" i="40"/>
  <c r="AB70" i="40"/>
  <c r="S68" i="40"/>
  <c r="AB68" i="40"/>
  <c r="S66" i="40"/>
  <c r="AB66" i="40"/>
  <c r="S64" i="40"/>
  <c r="AB64" i="40"/>
  <c r="S62" i="40"/>
  <c r="AB62" i="40"/>
  <c r="AG124" i="40"/>
  <c r="AH124" i="40"/>
  <c r="AG79" i="40"/>
  <c r="AH79" i="40"/>
  <c r="AG75" i="40"/>
  <c r="AH75" i="40"/>
  <c r="AG71" i="40"/>
  <c r="AH71" i="40"/>
  <c r="AG67" i="40"/>
  <c r="AH67" i="40"/>
  <c r="AG63" i="40"/>
  <c r="AH63" i="40"/>
  <c r="AG172" i="40"/>
  <c r="AH172" i="40"/>
  <c r="AG164" i="40"/>
  <c r="AH164" i="40"/>
  <c r="AG156" i="40"/>
  <c r="AH156" i="40"/>
  <c r="AB115" i="40"/>
  <c r="S115" i="40"/>
  <c r="S151" i="40"/>
  <c r="AB151" i="40"/>
  <c r="AG104" i="40"/>
  <c r="AH104" i="40"/>
  <c r="AG120" i="40"/>
  <c r="AH120" i="40"/>
  <c r="S107" i="40"/>
  <c r="AB107" i="40"/>
  <c r="AA37" i="40"/>
  <c r="AB37" i="40"/>
  <c r="U37" i="40"/>
  <c r="S37" i="40"/>
  <c r="Z37" i="40"/>
  <c r="AA21" i="40"/>
  <c r="AB21" i="40"/>
  <c r="U21" i="40"/>
  <c r="S21" i="40"/>
  <c r="Z21" i="40"/>
  <c r="AB114" i="40"/>
  <c r="S114" i="40"/>
  <c r="AE28" i="40"/>
  <c r="AH28" i="40"/>
  <c r="AB153" i="40"/>
  <c r="S153" i="40"/>
  <c r="AA9" i="40"/>
  <c r="AB9" i="40"/>
  <c r="U9" i="40"/>
  <c r="O143" i="40"/>
  <c r="S9" i="40"/>
  <c r="Z9" i="40"/>
  <c r="AB126" i="40"/>
  <c r="S126" i="40"/>
  <c r="AB54" i="40"/>
  <c r="S54" i="40"/>
  <c r="L46" i="40"/>
  <c r="J46" i="40"/>
  <c r="L38" i="40"/>
  <c r="J38" i="40"/>
  <c r="L30" i="40"/>
  <c r="J30" i="40"/>
  <c r="L22" i="40"/>
  <c r="J22" i="40"/>
  <c r="L14" i="40"/>
  <c r="J14" i="40"/>
  <c r="AB167" i="40"/>
  <c r="S167" i="40"/>
  <c r="AB161" i="40"/>
  <c r="S161" i="40"/>
  <c r="AG153" i="40"/>
  <c r="AH153" i="40"/>
  <c r="AG169" i="40"/>
  <c r="AH169" i="40"/>
  <c r="AG161" i="40"/>
  <c r="AH161" i="40"/>
  <c r="AG152" i="40"/>
  <c r="AH152" i="40"/>
  <c r="AG148" i="40"/>
  <c r="AH148" i="40"/>
  <c r="AB110" i="40"/>
  <c r="S110" i="40"/>
  <c r="AG82" i="40"/>
  <c r="AH82" i="40"/>
  <c r="AG78" i="40"/>
  <c r="AH78" i="40"/>
  <c r="AG74" i="40"/>
  <c r="AH74" i="40"/>
  <c r="AG70" i="40"/>
  <c r="AH70" i="40"/>
  <c r="AG66" i="40"/>
  <c r="AH66" i="40"/>
  <c r="AG62" i="40"/>
  <c r="AH62" i="40"/>
  <c r="AG170" i="40"/>
  <c r="AH170" i="40"/>
  <c r="AG162" i="40"/>
  <c r="AH162" i="40"/>
  <c r="AG154" i="40"/>
  <c r="AH154" i="40"/>
  <c r="S103" i="40"/>
  <c r="AB103" i="40"/>
  <c r="AA41" i="40"/>
  <c r="AB41" i="40"/>
  <c r="U41" i="40"/>
  <c r="S41" i="40"/>
  <c r="Z41" i="40"/>
  <c r="AA25" i="40"/>
  <c r="AB25" i="40"/>
  <c r="U25" i="40"/>
  <c r="S25" i="40"/>
  <c r="Z25" i="40"/>
  <c r="J11" i="40"/>
  <c r="L11" i="40"/>
  <c r="AA47" i="40"/>
  <c r="AB47" i="40"/>
  <c r="S47" i="40"/>
  <c r="Z47" i="40"/>
  <c r="U47" i="40"/>
  <c r="AC46" i="40"/>
  <c r="O46" i="40"/>
  <c r="V46" i="40"/>
  <c r="AC38" i="40"/>
  <c r="O38" i="40"/>
  <c r="V38" i="40"/>
  <c r="AA31" i="40"/>
  <c r="AB31" i="40"/>
  <c r="S31" i="40"/>
  <c r="Z31" i="40"/>
  <c r="U31" i="40"/>
  <c r="AC30" i="40"/>
  <c r="O30" i="40"/>
  <c r="V30" i="40"/>
  <c r="U23" i="40"/>
  <c r="AC22" i="40"/>
  <c r="O22" i="40"/>
  <c r="O112" i="40"/>
  <c r="AA112" i="40"/>
  <c r="V22" i="40"/>
  <c r="O148" i="40"/>
  <c r="O14" i="40"/>
  <c r="O58" i="40"/>
  <c r="AA15" i="40"/>
  <c r="AB15" i="40"/>
  <c r="S15" i="40"/>
  <c r="Z15" i="40"/>
  <c r="O103" i="40"/>
  <c r="U15" i="40"/>
  <c r="AC14" i="40"/>
  <c r="O104" i="40"/>
  <c r="U104" i="40"/>
  <c r="V14" i="40"/>
  <c r="AG167" i="40"/>
  <c r="AH167" i="40"/>
  <c r="AG159" i="40"/>
  <c r="AH159" i="40"/>
  <c r="S81" i="40"/>
  <c r="AB81" i="40"/>
  <c r="S79" i="40"/>
  <c r="AB79" i="40"/>
  <c r="S77" i="40"/>
  <c r="AB77" i="40"/>
  <c r="S75" i="40"/>
  <c r="AB75" i="40"/>
  <c r="S73" i="40"/>
  <c r="AB73" i="40"/>
  <c r="S71" i="40"/>
  <c r="AB71" i="40"/>
  <c r="S69" i="40"/>
  <c r="AB69" i="40"/>
  <c r="S67" i="40"/>
  <c r="AB67" i="40"/>
  <c r="S65" i="40"/>
  <c r="AB65" i="40"/>
  <c r="S63" i="40"/>
  <c r="AB63" i="40"/>
  <c r="S61" i="40"/>
  <c r="AB61" i="40"/>
  <c r="AB123" i="40"/>
  <c r="S123" i="40"/>
  <c r="AG81" i="40"/>
  <c r="AH81" i="40"/>
  <c r="AG77" i="40"/>
  <c r="AH77" i="40"/>
  <c r="AG73" i="40"/>
  <c r="AH73" i="40"/>
  <c r="AG69" i="40"/>
  <c r="AH69" i="40"/>
  <c r="AG65" i="40"/>
  <c r="AH65" i="40"/>
  <c r="AG61" i="40"/>
  <c r="AH61" i="40"/>
  <c r="AG168" i="40"/>
  <c r="AH168" i="40"/>
  <c r="AG160" i="40"/>
  <c r="AH160" i="40"/>
  <c r="AB150" i="40"/>
  <c r="S150" i="40"/>
  <c r="AB111" i="40"/>
  <c r="S111" i="40"/>
  <c r="S147" i="40"/>
  <c r="AB147" i="40"/>
  <c r="AB105" i="40"/>
  <c r="S105" i="40"/>
  <c r="AG60" i="40"/>
  <c r="AH60" i="40"/>
  <c r="O168" i="40"/>
  <c r="O78" i="40"/>
  <c r="AA45" i="40"/>
  <c r="AB45" i="40"/>
  <c r="U45" i="40"/>
  <c r="S45" i="40"/>
  <c r="Z45" i="40"/>
  <c r="S29" i="40"/>
  <c r="Z29" i="40"/>
  <c r="O101" i="40"/>
  <c r="O56" i="40"/>
  <c r="AA13" i="40"/>
  <c r="AB13" i="40"/>
  <c r="O146" i="40"/>
  <c r="U13" i="40"/>
  <c r="S13" i="40"/>
  <c r="Z13" i="40"/>
  <c r="AE40" i="40"/>
  <c r="AH40" i="40"/>
  <c r="AE24" i="40"/>
  <c r="AH24" i="40"/>
  <c r="L10" i="40"/>
  <c r="J10" i="40"/>
  <c r="AB58" i="40"/>
  <c r="S58" i="40"/>
  <c r="AB57" i="40"/>
  <c r="S57" i="40"/>
  <c r="AB60" i="40"/>
  <c r="S60" i="40"/>
  <c r="L50" i="40"/>
  <c r="J50" i="40"/>
  <c r="L42" i="40"/>
  <c r="J42" i="40"/>
  <c r="L34" i="40"/>
  <c r="J34" i="40"/>
  <c r="L26" i="40"/>
  <c r="J26" i="40"/>
  <c r="L18" i="40"/>
  <c r="J18" i="40"/>
  <c r="O65" i="40"/>
  <c r="Q65" i="40"/>
  <c r="P65" i="40"/>
  <c r="AJ65" i="40"/>
  <c r="S23" i="40"/>
  <c r="Z23" i="40"/>
  <c r="AA23" i="40"/>
  <c r="AB23" i="40"/>
  <c r="U29" i="40"/>
  <c r="AJ29" i="40"/>
  <c r="O119" i="40"/>
  <c r="AA119" i="40"/>
  <c r="U24" i="40"/>
  <c r="Y16" i="40"/>
  <c r="O156" i="40"/>
  <c r="Q156" i="40"/>
  <c r="O163" i="40"/>
  <c r="AA163" i="40"/>
  <c r="U19" i="40"/>
  <c r="O114" i="40"/>
  <c r="U114" i="40"/>
  <c r="AA35" i="40"/>
  <c r="AB35" i="40"/>
  <c r="O124" i="40"/>
  <c r="Q124" i="40"/>
  <c r="U28" i="40"/>
  <c r="AJ28" i="40"/>
  <c r="O108" i="40"/>
  <c r="Q108" i="40"/>
  <c r="O110" i="40"/>
  <c r="U110" i="40"/>
  <c r="O166" i="40"/>
  <c r="AA166" i="40"/>
  <c r="AA28" i="40"/>
  <c r="AB28" i="40"/>
  <c r="Y28" i="40"/>
  <c r="O165" i="40"/>
  <c r="AA165" i="40"/>
  <c r="AJ135" i="40"/>
  <c r="AL135" i="40"/>
  <c r="AJ133" i="40"/>
  <c r="AL133" i="40"/>
  <c r="AE42" i="40"/>
  <c r="AH42" i="40"/>
  <c r="U49" i="40"/>
  <c r="AJ131" i="40"/>
  <c r="AL131" i="40"/>
  <c r="O169" i="40"/>
  <c r="Q169" i="40"/>
  <c r="AJ137" i="40"/>
  <c r="AL137" i="40"/>
  <c r="O73" i="40"/>
  <c r="Q73" i="40"/>
  <c r="O82" i="40"/>
  <c r="U82" i="40"/>
  <c r="S19" i="40"/>
  <c r="Z19" i="40"/>
  <c r="O111" i="40"/>
  <c r="AA111" i="40"/>
  <c r="S49" i="40"/>
  <c r="Z49" i="40"/>
  <c r="Q167" i="40"/>
  <c r="Z167" i="40"/>
  <c r="U112" i="40"/>
  <c r="U155" i="40"/>
  <c r="AA77" i="40"/>
  <c r="AA155" i="40"/>
  <c r="O153" i="40"/>
  <c r="U153" i="40"/>
  <c r="O125" i="40"/>
  <c r="AA125" i="40"/>
  <c r="U35" i="40"/>
  <c r="AJ35" i="40"/>
  <c r="O127" i="40"/>
  <c r="AA127" i="40"/>
  <c r="O70" i="40"/>
  <c r="Q70" i="40"/>
  <c r="U32" i="40"/>
  <c r="AJ32" i="40"/>
  <c r="S24" i="40"/>
  <c r="AA24" i="40"/>
  <c r="AB24" i="40"/>
  <c r="O79" i="40"/>
  <c r="AA79" i="40"/>
  <c r="AJ16" i="40"/>
  <c r="O66" i="40"/>
  <c r="AA66" i="40"/>
  <c r="O122" i="40"/>
  <c r="U122" i="40"/>
  <c r="O63" i="40"/>
  <c r="U63" i="40"/>
  <c r="O172" i="40"/>
  <c r="Q172" i="40"/>
  <c r="O160" i="40"/>
  <c r="AA160" i="40"/>
  <c r="AA32" i="40"/>
  <c r="AB32" i="40"/>
  <c r="U77" i="40"/>
  <c r="AA65" i="40"/>
  <c r="O151" i="40"/>
  <c r="Q151" i="40"/>
  <c r="Y27" i="40"/>
  <c r="O162" i="40"/>
  <c r="Q162" i="40"/>
  <c r="O123" i="40"/>
  <c r="Q123" i="40"/>
  <c r="O76" i="40"/>
  <c r="AA76" i="40"/>
  <c r="O116" i="40"/>
  <c r="AA116" i="40"/>
  <c r="U40" i="40"/>
  <c r="O74" i="40"/>
  <c r="AA74" i="40"/>
  <c r="O118" i="40"/>
  <c r="AA118" i="40"/>
  <c r="O106" i="40"/>
  <c r="AA106" i="40"/>
  <c r="AE11" i="40"/>
  <c r="AH11" i="40"/>
  <c r="O75" i="40"/>
  <c r="Q75" i="40"/>
  <c r="AJ27" i="40"/>
  <c r="Q112" i="40"/>
  <c r="P112" i="40"/>
  <c r="AJ112" i="40"/>
  <c r="Q115" i="40"/>
  <c r="Z115" i="40"/>
  <c r="AA69" i="40"/>
  <c r="U167" i="40"/>
  <c r="Q159" i="40"/>
  <c r="X159" i="40"/>
  <c r="AA149" i="40"/>
  <c r="AA115" i="40"/>
  <c r="AA104" i="40"/>
  <c r="Q149" i="40"/>
  <c r="Z149" i="40"/>
  <c r="Q104" i="40"/>
  <c r="P104" i="40"/>
  <c r="AJ104" i="40"/>
  <c r="AE34" i="40"/>
  <c r="AH34" i="40"/>
  <c r="AE22" i="40"/>
  <c r="AH22" i="40"/>
  <c r="AE38" i="40"/>
  <c r="AH38" i="40"/>
  <c r="AA40" i="40"/>
  <c r="AB40" i="40"/>
  <c r="S40" i="40"/>
  <c r="U39" i="40"/>
  <c r="Q69" i="40"/>
  <c r="P69" i="40"/>
  <c r="AJ69" i="40"/>
  <c r="AH50" i="40"/>
  <c r="O121" i="40"/>
  <c r="AA121" i="40"/>
  <c r="AE14" i="40"/>
  <c r="AH14" i="40"/>
  <c r="AE30" i="40"/>
  <c r="AH30" i="40"/>
  <c r="AH46" i="40"/>
  <c r="AE26" i="40"/>
  <c r="AH26" i="40"/>
  <c r="S39" i="40"/>
  <c r="Z39" i="40"/>
  <c r="O164" i="40"/>
  <c r="U164" i="40"/>
  <c r="U159" i="40"/>
  <c r="AA59" i="40"/>
  <c r="AE15" i="40"/>
  <c r="AH15" i="40"/>
  <c r="AA39" i="40"/>
  <c r="AB39" i="40"/>
  <c r="Q59" i="40"/>
  <c r="Z59" i="40"/>
  <c r="AE18" i="40"/>
  <c r="AH18" i="40"/>
  <c r="Y45" i="40"/>
  <c r="AJ43" i="40"/>
  <c r="AA12" i="40"/>
  <c r="AB12" i="40"/>
  <c r="U12" i="40"/>
  <c r="O145" i="40"/>
  <c r="S12" i="40"/>
  <c r="O55" i="40"/>
  <c r="O100" i="40"/>
  <c r="Q157" i="40"/>
  <c r="Y157" i="40"/>
  <c r="Y11" i="40"/>
  <c r="AA48" i="40"/>
  <c r="AB48" i="40"/>
  <c r="O170" i="40"/>
  <c r="U48" i="40"/>
  <c r="O80" i="40"/>
  <c r="S48" i="40"/>
  <c r="O126" i="40"/>
  <c r="AJ31" i="40"/>
  <c r="Y41" i="40"/>
  <c r="U157" i="40"/>
  <c r="Y43" i="40"/>
  <c r="AJ33" i="40"/>
  <c r="AA20" i="40"/>
  <c r="AB20" i="40"/>
  <c r="O152" i="40"/>
  <c r="U20" i="40"/>
  <c r="O62" i="40"/>
  <c r="S20" i="40"/>
  <c r="O107" i="40"/>
  <c r="AE10" i="40"/>
  <c r="AH10" i="40"/>
  <c r="Y25" i="40"/>
  <c r="Y35" i="40"/>
  <c r="AJ17" i="40"/>
  <c r="Y33" i="40"/>
  <c r="AA36" i="40"/>
  <c r="AB36" i="40"/>
  <c r="U36" i="40"/>
  <c r="S36" i="40"/>
  <c r="Y36" i="40"/>
  <c r="Z44" i="40"/>
  <c r="Y44" i="40"/>
  <c r="AE27" i="40"/>
  <c r="AH27" i="40"/>
  <c r="Z32" i="40"/>
  <c r="Y32" i="40"/>
  <c r="U146" i="40"/>
  <c r="Q146" i="40"/>
  <c r="AA146" i="40"/>
  <c r="AA168" i="40"/>
  <c r="U168" i="40"/>
  <c r="Q168" i="40"/>
  <c r="O57" i="40"/>
  <c r="O147" i="40"/>
  <c r="AA14" i="40"/>
  <c r="AB14" i="40"/>
  <c r="U14" i="40"/>
  <c r="O102" i="40"/>
  <c r="S14" i="40"/>
  <c r="Z14" i="40"/>
  <c r="Q58" i="40"/>
  <c r="U58" i="40"/>
  <c r="AA58" i="40"/>
  <c r="O120" i="40"/>
  <c r="AA38" i="40"/>
  <c r="AB38" i="40"/>
  <c r="U38" i="40"/>
  <c r="S38" i="40"/>
  <c r="Z38" i="40"/>
  <c r="AA98" i="40"/>
  <c r="AA99" i="40"/>
  <c r="Q99" i="40"/>
  <c r="U99" i="40"/>
  <c r="AA26" i="40"/>
  <c r="AB26" i="40"/>
  <c r="U26" i="40"/>
  <c r="S26" i="40"/>
  <c r="Z26" i="40"/>
  <c r="O161" i="40"/>
  <c r="O117" i="40"/>
  <c r="O71" i="40"/>
  <c r="AA34" i="40"/>
  <c r="AB34" i="40"/>
  <c r="U34" i="40"/>
  <c r="S34" i="40"/>
  <c r="Z34" i="40"/>
  <c r="AA72" i="40"/>
  <c r="Q72" i="40"/>
  <c r="U72" i="40"/>
  <c r="Y15" i="40"/>
  <c r="U148" i="40"/>
  <c r="Q148" i="40"/>
  <c r="AA148" i="40"/>
  <c r="AJ9" i="40"/>
  <c r="Y9" i="40"/>
  <c r="Z155" i="40"/>
  <c r="P155" i="40"/>
  <c r="AJ155" i="40"/>
  <c r="Y155" i="40"/>
  <c r="X155" i="40"/>
  <c r="Y21" i="40"/>
  <c r="O150" i="40"/>
  <c r="O105" i="40"/>
  <c r="O60" i="40"/>
  <c r="AA18" i="40"/>
  <c r="AB18" i="40"/>
  <c r="U18" i="40"/>
  <c r="S18" i="40"/>
  <c r="Z18" i="40"/>
  <c r="Y17" i="40"/>
  <c r="AJ13" i="40"/>
  <c r="Q56" i="40"/>
  <c r="AA56" i="40"/>
  <c r="U56" i="40"/>
  <c r="AJ15" i="40"/>
  <c r="U143" i="40"/>
  <c r="Q143" i="40"/>
  <c r="AA143" i="40"/>
  <c r="AJ21" i="40"/>
  <c r="AJ37" i="40"/>
  <c r="Q54" i="40"/>
  <c r="U54" i="40"/>
  <c r="AA54" i="40"/>
  <c r="AA61" i="40"/>
  <c r="Q61" i="40"/>
  <c r="U61" i="40"/>
  <c r="O171" i="40"/>
  <c r="O81" i="40"/>
  <c r="AA50" i="40"/>
  <c r="AB50" i="40"/>
  <c r="U50" i="40"/>
  <c r="S50" i="40"/>
  <c r="Z50" i="40"/>
  <c r="Z65" i="40"/>
  <c r="Y65" i="40"/>
  <c r="X65" i="40"/>
  <c r="Z67" i="40"/>
  <c r="Y67" i="40"/>
  <c r="P67" i="40"/>
  <c r="AJ67" i="40"/>
  <c r="X67" i="40"/>
  <c r="AA10" i="40"/>
  <c r="AB10" i="40"/>
  <c r="U10" i="40"/>
  <c r="S10" i="40"/>
  <c r="Z10" i="40"/>
  <c r="Y13" i="40"/>
  <c r="AA101" i="40"/>
  <c r="U101" i="40"/>
  <c r="Q101" i="40"/>
  <c r="Y29" i="40"/>
  <c r="AA78" i="40"/>
  <c r="Q78" i="40"/>
  <c r="U78" i="40"/>
  <c r="AA103" i="40"/>
  <c r="Q103" i="40"/>
  <c r="U103" i="40"/>
  <c r="O154" i="40"/>
  <c r="O109" i="40"/>
  <c r="O64" i="40"/>
  <c r="AA22" i="40"/>
  <c r="AB22" i="40"/>
  <c r="U22" i="40"/>
  <c r="S22" i="40"/>
  <c r="Z22" i="40"/>
  <c r="O158" i="40"/>
  <c r="O113" i="40"/>
  <c r="O68" i="40"/>
  <c r="AA30" i="40"/>
  <c r="AB30" i="40"/>
  <c r="U30" i="40"/>
  <c r="S30" i="40"/>
  <c r="Z30" i="40"/>
  <c r="Y31" i="40"/>
  <c r="AA46" i="40"/>
  <c r="AB46" i="40"/>
  <c r="U46" i="40"/>
  <c r="S46" i="40"/>
  <c r="Z46" i="40"/>
  <c r="Y47" i="40"/>
  <c r="Z77" i="40"/>
  <c r="Y77" i="40"/>
  <c r="X77" i="40"/>
  <c r="P77" i="40"/>
  <c r="AJ77" i="40"/>
  <c r="AJ25" i="40"/>
  <c r="AJ41" i="40"/>
  <c r="Y37" i="40"/>
  <c r="AJ11" i="40"/>
  <c r="U144" i="40"/>
  <c r="Q144" i="40"/>
  <c r="AA144" i="40"/>
  <c r="AA42" i="40"/>
  <c r="AB42" i="40"/>
  <c r="U42" i="40"/>
  <c r="S42" i="40"/>
  <c r="Z42" i="40"/>
  <c r="U65" i="40"/>
  <c r="Y23" i="40"/>
  <c r="AJ23" i="40"/>
  <c r="U119" i="40"/>
  <c r="Q119" i="40"/>
  <c r="Y119" i="40"/>
  <c r="AA156" i="40"/>
  <c r="U156" i="40"/>
  <c r="Q82" i="40"/>
  <c r="Y82" i="40"/>
  <c r="U172" i="40"/>
  <c r="Q163" i="40"/>
  <c r="Z163" i="40"/>
  <c r="AA124" i="40"/>
  <c r="AA114" i="40"/>
  <c r="Q114" i="40"/>
  <c r="X114" i="40"/>
  <c r="U108" i="40"/>
  <c r="Q165" i="40"/>
  <c r="P165" i="40"/>
  <c r="AJ165" i="40"/>
  <c r="AA122" i="40"/>
  <c r="AA82" i="40"/>
  <c r="U124" i="40"/>
  <c r="U165" i="40"/>
  <c r="U163" i="40"/>
  <c r="Q125" i="40"/>
  <c r="Z125" i="40"/>
  <c r="U73" i="40"/>
  <c r="U111" i="40"/>
  <c r="U166" i="40"/>
  <c r="AA108" i="40"/>
  <c r="U169" i="40"/>
  <c r="AA73" i="40"/>
  <c r="X167" i="40"/>
  <c r="Q111" i="40"/>
  <c r="X111" i="40"/>
  <c r="AA151" i="40"/>
  <c r="AA169" i="40"/>
  <c r="Y149" i="40"/>
  <c r="AA70" i="40"/>
  <c r="Z159" i="40"/>
  <c r="Q166" i="40"/>
  <c r="Z166" i="40"/>
  <c r="AA153" i="40"/>
  <c r="AA110" i="40"/>
  <c r="Q110" i="40"/>
  <c r="P110" i="40"/>
  <c r="AJ110" i="40"/>
  <c r="AJ128" i="40"/>
  <c r="AL128" i="40"/>
  <c r="Y167" i="40"/>
  <c r="AJ138" i="40"/>
  <c r="AL138" i="40"/>
  <c r="P167" i="40"/>
  <c r="AJ167" i="40"/>
  <c r="Y49" i="40"/>
  <c r="AJ19" i="40"/>
  <c r="Y19" i="40"/>
  <c r="AJ129" i="40"/>
  <c r="AL129" i="40"/>
  <c r="Q118" i="40"/>
  <c r="Y118" i="40"/>
  <c r="AJ134" i="40"/>
  <c r="AL134" i="40"/>
  <c r="U127" i="40"/>
  <c r="Q79" i="40"/>
  <c r="P79" i="40"/>
  <c r="AJ79" i="40"/>
  <c r="Q116" i="40"/>
  <c r="X116" i="40"/>
  <c r="Q63" i="40"/>
  <c r="X63" i="40"/>
  <c r="Y115" i="40"/>
  <c r="U106" i="40"/>
  <c r="Z112" i="40"/>
  <c r="AA162" i="40"/>
  <c r="P149" i="40"/>
  <c r="AJ149" i="40"/>
  <c r="AA172" i="40"/>
  <c r="U125" i="40"/>
  <c r="U162" i="40"/>
  <c r="Q153" i="40"/>
  <c r="Z153" i="40"/>
  <c r="Y112" i="40"/>
  <c r="U70" i="40"/>
  <c r="Y159" i="40"/>
  <c r="U116" i="40"/>
  <c r="AA63" i="40"/>
  <c r="U160" i="40"/>
  <c r="Q106" i="40"/>
  <c r="P106" i="40"/>
  <c r="AJ106" i="40"/>
  <c r="X112" i="40"/>
  <c r="U79" i="40"/>
  <c r="P159" i="40"/>
  <c r="AJ159" i="40"/>
  <c r="Q164" i="40"/>
  <c r="X164" i="40"/>
  <c r="X149" i="40"/>
  <c r="AA164" i="40"/>
  <c r="U66" i="40"/>
  <c r="Q160" i="40"/>
  <c r="P160" i="40"/>
  <c r="AJ160" i="40"/>
  <c r="Z24" i="40"/>
  <c r="AJ24" i="40"/>
  <c r="Q127" i="40"/>
  <c r="Y127" i="40"/>
  <c r="U118" i="40"/>
  <c r="U123" i="40"/>
  <c r="U151" i="40"/>
  <c r="AJ39" i="40"/>
  <c r="Q122" i="40"/>
  <c r="Z122" i="40"/>
  <c r="Q66" i="40"/>
  <c r="Y66" i="40"/>
  <c r="AA75" i="40"/>
  <c r="Y24" i="40"/>
  <c r="U76" i="40"/>
  <c r="Q76" i="40"/>
  <c r="X76" i="40"/>
  <c r="AA123" i="40"/>
  <c r="U75" i="40"/>
  <c r="X115" i="40"/>
  <c r="Q74" i="40"/>
  <c r="X74" i="40"/>
  <c r="Q121" i="40"/>
  <c r="X121" i="40"/>
  <c r="U74" i="40"/>
  <c r="P115" i="40"/>
  <c r="AJ115" i="40"/>
  <c r="Y34" i="40"/>
  <c r="X69" i="40"/>
  <c r="U121" i="40"/>
  <c r="X104" i="40"/>
  <c r="Y104" i="40"/>
  <c r="Y69" i="40"/>
  <c r="Z69" i="40"/>
  <c r="Z104" i="40"/>
  <c r="Y18" i="40"/>
  <c r="AJ14" i="40"/>
  <c r="Y59" i="40"/>
  <c r="Y39" i="40"/>
  <c r="Z40" i="40"/>
  <c r="Y40" i="40"/>
  <c r="AJ40" i="40"/>
  <c r="X59" i="40"/>
  <c r="P157" i="40"/>
  <c r="AJ157" i="40"/>
  <c r="P59" i="40"/>
  <c r="AJ59" i="40"/>
  <c r="X157" i="40"/>
  <c r="Y42" i="40"/>
  <c r="Y22" i="40"/>
  <c r="Y50" i="40"/>
  <c r="Z157" i="40"/>
  <c r="Q107" i="40"/>
  <c r="AA107" i="40"/>
  <c r="U107" i="40"/>
  <c r="U152" i="40"/>
  <c r="Q152" i="40"/>
  <c r="AA152" i="40"/>
  <c r="AA80" i="40"/>
  <c r="Q80" i="40"/>
  <c r="U80" i="40"/>
  <c r="Q55" i="40"/>
  <c r="U55" i="40"/>
  <c r="AA55" i="40"/>
  <c r="Z36" i="40"/>
  <c r="AJ36" i="40"/>
  <c r="Z20" i="40"/>
  <c r="Y20" i="40"/>
  <c r="AJ20" i="40"/>
  <c r="Z12" i="40"/>
  <c r="Y12" i="40"/>
  <c r="Q62" i="40"/>
  <c r="U62" i="40"/>
  <c r="AA62" i="40"/>
  <c r="U126" i="40"/>
  <c r="Q126" i="40"/>
  <c r="AA126" i="40"/>
  <c r="Q170" i="40"/>
  <c r="AA170" i="40"/>
  <c r="U170" i="40"/>
  <c r="U145" i="40"/>
  <c r="Q145" i="40"/>
  <c r="AA145" i="40"/>
  <c r="Y26" i="40"/>
  <c r="AJ12" i="40"/>
  <c r="Z48" i="40"/>
  <c r="Y48" i="40"/>
  <c r="U100" i="40"/>
  <c r="AA100" i="40"/>
  <c r="Q100" i="40"/>
  <c r="Z144" i="40"/>
  <c r="Y144" i="40"/>
  <c r="X144" i="40"/>
  <c r="P144" i="40"/>
  <c r="AJ144" i="40"/>
  <c r="AA113" i="40"/>
  <c r="U113" i="40"/>
  <c r="Q113" i="40"/>
  <c r="AA64" i="40"/>
  <c r="Q64" i="40"/>
  <c r="U64" i="40"/>
  <c r="AA81" i="40"/>
  <c r="Q81" i="40"/>
  <c r="U81" i="40"/>
  <c r="Z61" i="40"/>
  <c r="Y61" i="40"/>
  <c r="X61" i="40"/>
  <c r="P61" i="40"/>
  <c r="AJ61" i="40"/>
  <c r="X54" i="40"/>
  <c r="Z54" i="40"/>
  <c r="P54" i="40"/>
  <c r="AJ54" i="40"/>
  <c r="Y54" i="40"/>
  <c r="Z73" i="40"/>
  <c r="Y73" i="40"/>
  <c r="X73" i="40"/>
  <c r="P73" i="40"/>
  <c r="AJ73" i="40"/>
  <c r="X56" i="40"/>
  <c r="Y56" i="40"/>
  <c r="P56" i="40"/>
  <c r="AJ56" i="40"/>
  <c r="Z56" i="40"/>
  <c r="U150" i="40"/>
  <c r="Q150" i="40"/>
  <c r="AA150" i="40"/>
  <c r="AA161" i="40"/>
  <c r="U161" i="40"/>
  <c r="Q161" i="40"/>
  <c r="Y108" i="40"/>
  <c r="P108" i="40"/>
  <c r="AJ108" i="40"/>
  <c r="Z108" i="40"/>
  <c r="X108" i="40"/>
  <c r="Y98" i="40"/>
  <c r="AJ98" i="40"/>
  <c r="Z98" i="40"/>
  <c r="X98" i="40"/>
  <c r="U147" i="40"/>
  <c r="Q147" i="40"/>
  <c r="AA147" i="40"/>
  <c r="Z172" i="40"/>
  <c r="P172" i="40"/>
  <c r="AJ172" i="40"/>
  <c r="Y172" i="40"/>
  <c r="X172" i="40"/>
  <c r="AJ42" i="40"/>
  <c r="Y30" i="40"/>
  <c r="AA158" i="40"/>
  <c r="U158" i="40"/>
  <c r="Q158" i="40"/>
  <c r="AA109" i="40"/>
  <c r="U109" i="40"/>
  <c r="Q109" i="40"/>
  <c r="Y103" i="40"/>
  <c r="P103" i="40"/>
  <c r="AJ103" i="40"/>
  <c r="X103" i="40"/>
  <c r="Z103" i="40"/>
  <c r="Z78" i="40"/>
  <c r="Y78" i="40"/>
  <c r="P78" i="40"/>
  <c r="AJ78" i="40"/>
  <c r="X78" i="40"/>
  <c r="Y10" i="40"/>
  <c r="AA171" i="40"/>
  <c r="U171" i="40"/>
  <c r="Q171" i="40"/>
  <c r="Z143" i="40"/>
  <c r="Y143" i="40"/>
  <c r="X143" i="40"/>
  <c r="P143" i="40"/>
  <c r="AJ143" i="40"/>
  <c r="Z70" i="40"/>
  <c r="Y70" i="40"/>
  <c r="P70" i="40"/>
  <c r="AJ70" i="40"/>
  <c r="X70" i="40"/>
  <c r="Z162" i="40"/>
  <c r="P162" i="40"/>
  <c r="AJ162" i="40"/>
  <c r="Y162" i="40"/>
  <c r="X162" i="40"/>
  <c r="AJ18" i="40"/>
  <c r="Z148" i="40"/>
  <c r="Y148" i="40"/>
  <c r="X148" i="40"/>
  <c r="P148" i="40"/>
  <c r="AJ148" i="40"/>
  <c r="AJ34" i="40"/>
  <c r="AJ26" i="40"/>
  <c r="U120" i="40"/>
  <c r="AA120" i="40"/>
  <c r="Q120" i="40"/>
  <c r="Q102" i="40"/>
  <c r="AA102" i="40"/>
  <c r="U102" i="40"/>
  <c r="Y14" i="40"/>
  <c r="Z168" i="40"/>
  <c r="P168" i="40"/>
  <c r="AJ168" i="40"/>
  <c r="Y168" i="40"/>
  <c r="X168" i="40"/>
  <c r="Z146" i="40"/>
  <c r="X146" i="40"/>
  <c r="Y146" i="40"/>
  <c r="P146" i="40"/>
  <c r="AJ146" i="40"/>
  <c r="AJ30" i="40"/>
  <c r="AA154" i="40"/>
  <c r="U154" i="40"/>
  <c r="Q154" i="40"/>
  <c r="Y101" i="40"/>
  <c r="P101" i="40"/>
  <c r="AJ101" i="40"/>
  <c r="X101" i="40"/>
  <c r="Z101" i="40"/>
  <c r="AJ10" i="40"/>
  <c r="Y123" i="40"/>
  <c r="P123" i="40"/>
  <c r="AJ123" i="40"/>
  <c r="X123" i="40"/>
  <c r="Z123" i="40"/>
  <c r="AA60" i="40"/>
  <c r="Q60" i="40"/>
  <c r="U60" i="40"/>
  <c r="Y124" i="40"/>
  <c r="P124" i="40"/>
  <c r="AJ124" i="40"/>
  <c r="Z124" i="40"/>
  <c r="X124" i="40"/>
  <c r="AA71" i="40"/>
  <c r="Q71" i="40"/>
  <c r="U71" i="40"/>
  <c r="Z169" i="40"/>
  <c r="P169" i="40"/>
  <c r="AJ169" i="40"/>
  <c r="Y169" i="40"/>
  <c r="X169" i="40"/>
  <c r="Y38" i="40"/>
  <c r="X58" i="40"/>
  <c r="Z58" i="40"/>
  <c r="Y58" i="40"/>
  <c r="P58" i="40"/>
  <c r="AJ58" i="40"/>
  <c r="Z75" i="40"/>
  <c r="Y75" i="40"/>
  <c r="P75" i="40"/>
  <c r="AJ75" i="40"/>
  <c r="X75" i="40"/>
  <c r="Y46" i="40"/>
  <c r="AA68" i="40"/>
  <c r="Q68" i="40"/>
  <c r="U68" i="40"/>
  <c r="AJ22" i="40"/>
  <c r="AA105" i="40"/>
  <c r="U105" i="40"/>
  <c r="Q105" i="40"/>
  <c r="Z72" i="40"/>
  <c r="Y72" i="40"/>
  <c r="X72" i="40"/>
  <c r="P72" i="40"/>
  <c r="AJ72" i="40"/>
  <c r="AA117" i="40"/>
  <c r="U117" i="40"/>
  <c r="Q117" i="40"/>
  <c r="Z151" i="40"/>
  <c r="Y151" i="40"/>
  <c r="X151" i="40"/>
  <c r="P151" i="40"/>
  <c r="AJ151" i="40"/>
  <c r="Y99" i="40"/>
  <c r="P99" i="40"/>
  <c r="AJ99" i="40"/>
  <c r="X99" i="40"/>
  <c r="Z99" i="40"/>
  <c r="Z156" i="40"/>
  <c r="P156" i="40"/>
  <c r="AJ156" i="40"/>
  <c r="Y156" i="40"/>
  <c r="X156" i="40"/>
  <c r="AJ38" i="40"/>
  <c r="AA57" i="40"/>
  <c r="Q57" i="40"/>
  <c r="U57" i="40"/>
  <c r="Z119" i="40"/>
  <c r="P119" i="40"/>
  <c r="AJ119" i="40"/>
  <c r="X119" i="40"/>
  <c r="Y110" i="40"/>
  <c r="P82" i="40"/>
  <c r="AJ82" i="40"/>
  <c r="Z82" i="40"/>
  <c r="X82" i="40"/>
  <c r="X163" i="40"/>
  <c r="Y79" i="40"/>
  <c r="Y163" i="40"/>
  <c r="P163" i="40"/>
  <c r="AJ163" i="40"/>
  <c r="P114" i="40"/>
  <c r="AJ114" i="40"/>
  <c r="Y114" i="40"/>
  <c r="Z114" i="40"/>
  <c r="Z165" i="40"/>
  <c r="Y165" i="40"/>
  <c r="X165" i="40"/>
  <c r="Z160" i="40"/>
  <c r="P125" i="40"/>
  <c r="AJ125" i="40"/>
  <c r="P111" i="40"/>
  <c r="AJ111" i="40"/>
  <c r="Y125" i="40"/>
  <c r="Z111" i="40"/>
  <c r="X125" i="40"/>
  <c r="Y111" i="40"/>
  <c r="X153" i="40"/>
  <c r="Y106" i="40"/>
  <c r="Y121" i="40"/>
  <c r="X166" i="40"/>
  <c r="P118" i="40"/>
  <c r="AJ118" i="40"/>
  <c r="Y166" i="40"/>
  <c r="P166" i="40"/>
  <c r="AJ166" i="40"/>
  <c r="X79" i="40"/>
  <c r="X118" i="40"/>
  <c r="Z66" i="40"/>
  <c r="X110" i="40"/>
  <c r="P63" i="40"/>
  <c r="AJ63" i="40"/>
  <c r="Z79" i="40"/>
  <c r="Z118" i="40"/>
  <c r="Z110" i="40"/>
  <c r="AJ132" i="40"/>
  <c r="AL132" i="40"/>
  <c r="AJ140" i="40"/>
  <c r="AL140" i="40"/>
  <c r="Y164" i="40"/>
  <c r="AJ139" i="40"/>
  <c r="AL139" i="40"/>
  <c r="AJ136" i="40"/>
  <c r="AL136" i="40"/>
  <c r="Y153" i="40"/>
  <c r="AJ130" i="40"/>
  <c r="AL130" i="40"/>
  <c r="P116" i="40"/>
  <c r="AJ116" i="40"/>
  <c r="Z121" i="40"/>
  <c r="Z116" i="40"/>
  <c r="Y116" i="40"/>
  <c r="Y63" i="40"/>
  <c r="Z63" i="40"/>
  <c r="Z164" i="40"/>
  <c r="P153" i="40"/>
  <c r="AJ153" i="40"/>
  <c r="Y160" i="40"/>
  <c r="X160" i="40"/>
  <c r="P121" i="40"/>
  <c r="AJ121" i="40"/>
  <c r="P164" i="40"/>
  <c r="AJ164" i="40"/>
  <c r="X106" i="40"/>
  <c r="Z106" i="40"/>
  <c r="X66" i="40"/>
  <c r="P66" i="40"/>
  <c r="AJ66" i="40"/>
  <c r="Y76" i="40"/>
  <c r="X122" i="40"/>
  <c r="P127" i="40"/>
  <c r="AJ127" i="40"/>
  <c r="X127" i="40"/>
  <c r="P122" i="40"/>
  <c r="AJ122" i="40"/>
  <c r="Z127" i="40"/>
  <c r="Y122" i="40"/>
  <c r="Z76" i="40"/>
  <c r="P76" i="40"/>
  <c r="AJ76" i="40"/>
  <c r="P74" i="40"/>
  <c r="AJ74" i="40"/>
  <c r="Z74" i="40"/>
  <c r="Y74" i="40"/>
  <c r="Z152" i="40"/>
  <c r="X152" i="40"/>
  <c r="P152" i="40"/>
  <c r="AJ152" i="40"/>
  <c r="Y152" i="40"/>
  <c r="Y107" i="40"/>
  <c r="P107" i="40"/>
  <c r="AJ107" i="40"/>
  <c r="X107" i="40"/>
  <c r="Z107" i="40"/>
  <c r="Y126" i="40"/>
  <c r="Z126" i="40"/>
  <c r="X126" i="40"/>
  <c r="P126" i="40"/>
  <c r="AJ126" i="40"/>
  <c r="P62" i="40"/>
  <c r="AJ62" i="40"/>
  <c r="X62" i="40"/>
  <c r="Z62" i="40"/>
  <c r="Y62" i="40"/>
  <c r="Z80" i="40"/>
  <c r="Y80" i="40"/>
  <c r="X80" i="40"/>
  <c r="P80" i="40"/>
  <c r="AJ80" i="40"/>
  <c r="Y100" i="40"/>
  <c r="P100" i="40"/>
  <c r="AJ100" i="40"/>
  <c r="Z100" i="40"/>
  <c r="X100" i="40"/>
  <c r="Z145" i="40"/>
  <c r="P145" i="40"/>
  <c r="AJ145" i="40"/>
  <c r="X145" i="40"/>
  <c r="Y145" i="40"/>
  <c r="Y170" i="40"/>
  <c r="X170" i="40"/>
  <c r="Z170" i="40"/>
  <c r="P170" i="40"/>
  <c r="AJ170" i="40"/>
  <c r="P55" i="40"/>
  <c r="AJ55" i="40"/>
  <c r="X55" i="40"/>
  <c r="Z55" i="40"/>
  <c r="Y55" i="40"/>
  <c r="Z71" i="40"/>
  <c r="Y71" i="40"/>
  <c r="P71" i="40"/>
  <c r="AJ71" i="40"/>
  <c r="X71" i="40"/>
  <c r="Z60" i="40"/>
  <c r="Y60" i="40"/>
  <c r="P60" i="40"/>
  <c r="AJ60" i="40"/>
  <c r="X60" i="40"/>
  <c r="Z154" i="40"/>
  <c r="P154" i="40"/>
  <c r="AJ154" i="40"/>
  <c r="Y154" i="40"/>
  <c r="X154" i="40"/>
  <c r="Z171" i="40"/>
  <c r="P171" i="40"/>
  <c r="AJ171" i="40"/>
  <c r="Y171" i="40"/>
  <c r="X171" i="40"/>
  <c r="Z147" i="40"/>
  <c r="Y147" i="40"/>
  <c r="X147" i="40"/>
  <c r="P147" i="40"/>
  <c r="AJ147" i="40"/>
  <c r="Z150" i="40"/>
  <c r="X150" i="40"/>
  <c r="P150" i="40"/>
  <c r="AJ150" i="40"/>
  <c r="Y150" i="40"/>
  <c r="Y113" i="40"/>
  <c r="P113" i="40"/>
  <c r="AJ113" i="40"/>
  <c r="Z113" i="40"/>
  <c r="X113" i="40"/>
  <c r="Y120" i="40"/>
  <c r="P120" i="40"/>
  <c r="AJ120" i="40"/>
  <c r="Z120" i="40"/>
  <c r="X120" i="40"/>
  <c r="Z81" i="40"/>
  <c r="Y81" i="40"/>
  <c r="X81" i="40"/>
  <c r="P81" i="40"/>
  <c r="AJ81" i="40"/>
  <c r="Z64" i="40"/>
  <c r="Y64" i="40"/>
  <c r="X64" i="40"/>
  <c r="P64" i="40"/>
  <c r="AJ64" i="40"/>
  <c r="X57" i="40"/>
  <c r="Z57" i="40"/>
  <c r="P57" i="40"/>
  <c r="AJ57" i="40"/>
  <c r="Y57" i="40"/>
  <c r="Y117" i="40"/>
  <c r="P117" i="40"/>
  <c r="AJ117" i="40"/>
  <c r="Z117" i="40"/>
  <c r="X117" i="40"/>
  <c r="Y105" i="40"/>
  <c r="P105" i="40"/>
  <c r="AJ105" i="40"/>
  <c r="X105" i="40"/>
  <c r="Z105" i="40"/>
  <c r="Z68" i="40"/>
  <c r="Y68" i="40"/>
  <c r="X68" i="40"/>
  <c r="P68" i="40"/>
  <c r="AJ68" i="40"/>
  <c r="Y109" i="40"/>
  <c r="P109" i="40"/>
  <c r="AJ109" i="40"/>
  <c r="X109" i="40"/>
  <c r="Z109" i="40"/>
  <c r="Z158" i="40"/>
  <c r="P158" i="40"/>
  <c r="AJ158" i="40"/>
  <c r="Y158" i="40"/>
  <c r="X158" i="40"/>
  <c r="Y102" i="40"/>
  <c r="P102" i="40"/>
  <c r="AJ102" i="40"/>
  <c r="Z102" i="40"/>
  <c r="X102" i="40"/>
  <c r="Z161" i="40"/>
  <c r="P161" i="40"/>
  <c r="AJ161" i="40"/>
  <c r="Y161" i="40"/>
  <c r="X161" i="40"/>
  <c r="H21" i="31"/>
  <c r="J21" i="31"/>
  <c r="H22" i="31"/>
  <c r="J22" i="31"/>
  <c r="H23" i="31"/>
  <c r="J23" i="31"/>
  <c r="H24" i="31"/>
  <c r="J24" i="31"/>
  <c r="H26" i="31"/>
  <c r="J26" i="31"/>
  <c r="H27" i="31"/>
  <c r="J27" i="31"/>
  <c r="H28" i="31"/>
  <c r="J28" i="31"/>
  <c r="H29" i="31"/>
  <c r="J29" i="31"/>
  <c r="H30" i="31"/>
  <c r="J30" i="31"/>
  <c r="H31" i="31"/>
  <c r="J31" i="31"/>
  <c r="H32" i="31"/>
  <c r="J32" i="31"/>
  <c r="H33" i="31"/>
  <c r="J33" i="31"/>
  <c r="H34" i="31"/>
  <c r="J34" i="31"/>
  <c r="H35" i="31"/>
  <c r="J35" i="31"/>
  <c r="H36" i="31"/>
  <c r="J36" i="31"/>
  <c r="H9" i="31"/>
  <c r="J9" i="31"/>
  <c r="H10" i="31"/>
  <c r="J10" i="31"/>
  <c r="H11" i="31"/>
  <c r="J11" i="31"/>
  <c r="H12" i="31"/>
  <c r="J12" i="31"/>
  <c r="H14" i="31"/>
  <c r="J14" i="31"/>
  <c r="H15" i="31"/>
  <c r="J15" i="31"/>
  <c r="H16" i="31"/>
  <c r="J16" i="31"/>
  <c r="H17" i="31"/>
  <c r="J17" i="31"/>
  <c r="H18" i="31"/>
  <c r="J18" i="31"/>
  <c r="H19" i="31"/>
  <c r="J19" i="31"/>
  <c r="H20" i="31"/>
  <c r="J20" i="31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10" i="8"/>
  <c r="X11" i="8"/>
  <c r="X12" i="8"/>
  <c r="X13" i="8"/>
  <c r="X14" i="8"/>
  <c r="X15" i="8"/>
  <c r="X16" i="8"/>
  <c r="X17" i="8"/>
  <c r="X18" i="8"/>
  <c r="X19" i="8"/>
  <c r="X20" i="8"/>
  <c r="X9" i="8"/>
  <c r="T166" i="8"/>
  <c r="AC166" i="8"/>
  <c r="T167" i="8"/>
  <c r="T168" i="8"/>
  <c r="T169" i="8"/>
  <c r="T170" i="8"/>
  <c r="AC170" i="8"/>
  <c r="T171" i="8"/>
  <c r="T172" i="8"/>
  <c r="R172" i="8"/>
  <c r="S172" i="8"/>
  <c r="T173" i="8"/>
  <c r="T145" i="8"/>
  <c r="AC145" i="8"/>
  <c r="T146" i="8"/>
  <c r="T147" i="8"/>
  <c r="T148" i="8"/>
  <c r="AC148" i="8"/>
  <c r="T149" i="8"/>
  <c r="AC149" i="8"/>
  <c r="T150" i="8"/>
  <c r="T151" i="8"/>
  <c r="T152" i="8"/>
  <c r="AC152" i="8"/>
  <c r="T153" i="8"/>
  <c r="AC153" i="8"/>
  <c r="T154" i="8"/>
  <c r="T155" i="8"/>
  <c r="AC155" i="8"/>
  <c r="T156" i="8"/>
  <c r="T157" i="8"/>
  <c r="AC157" i="8"/>
  <c r="T158" i="8"/>
  <c r="T159" i="8"/>
  <c r="T160" i="8"/>
  <c r="AC160" i="8"/>
  <c r="T161" i="8"/>
  <c r="AC161" i="8"/>
  <c r="T162" i="8"/>
  <c r="T163" i="8"/>
  <c r="T164" i="8"/>
  <c r="T165" i="8"/>
  <c r="AC165" i="8"/>
  <c r="T144" i="8"/>
  <c r="AF173" i="8"/>
  <c r="AF169" i="8"/>
  <c r="AG169" i="8"/>
  <c r="R144" i="8"/>
  <c r="S144" i="8"/>
  <c r="V144" i="8"/>
  <c r="AC144" i="8"/>
  <c r="V171" i="8"/>
  <c r="R171" i="8"/>
  <c r="S171" i="8"/>
  <c r="R173" i="8"/>
  <c r="S173" i="8"/>
  <c r="V173" i="8"/>
  <c r="AC173" i="8"/>
  <c r="R164" i="8"/>
  <c r="S164" i="8"/>
  <c r="V164" i="8"/>
  <c r="AG174" i="8"/>
  <c r="V163" i="8"/>
  <c r="R163" i="8"/>
  <c r="S163" i="8"/>
  <c r="AF163" i="8"/>
  <c r="AG163" i="8"/>
  <c r="V159" i="8"/>
  <c r="R159" i="8"/>
  <c r="S159" i="8"/>
  <c r="AF159" i="8"/>
  <c r="AG159" i="8"/>
  <c r="V155" i="8"/>
  <c r="R155" i="8"/>
  <c r="S155" i="8"/>
  <c r="AF155" i="8"/>
  <c r="AG155" i="8"/>
  <c r="V151" i="8"/>
  <c r="R151" i="8"/>
  <c r="S151" i="8"/>
  <c r="AF151" i="8"/>
  <c r="AG151" i="8"/>
  <c r="V147" i="8"/>
  <c r="R147" i="8"/>
  <c r="S147" i="8"/>
  <c r="AF147" i="8"/>
  <c r="AG147" i="8"/>
  <c r="AF172" i="8"/>
  <c r="AG172" i="8"/>
  <c r="R168" i="8"/>
  <c r="S168" i="8"/>
  <c r="V168" i="8"/>
  <c r="AF168" i="8"/>
  <c r="AG168" i="8"/>
  <c r="AC172" i="8"/>
  <c r="R160" i="8"/>
  <c r="S160" i="8"/>
  <c r="V160" i="8"/>
  <c r="R156" i="8"/>
  <c r="S156" i="8"/>
  <c r="V156" i="8"/>
  <c r="R152" i="8"/>
  <c r="S152" i="8"/>
  <c r="V152" i="8"/>
  <c r="R148" i="8"/>
  <c r="S148" i="8"/>
  <c r="V148" i="8"/>
  <c r="V162" i="8"/>
  <c r="R162" i="8"/>
  <c r="S162" i="8"/>
  <c r="AF162" i="8"/>
  <c r="AG162" i="8"/>
  <c r="V158" i="8"/>
  <c r="R158" i="8"/>
  <c r="S158" i="8"/>
  <c r="AF158" i="8"/>
  <c r="AG158" i="8"/>
  <c r="V154" i="8"/>
  <c r="R154" i="8"/>
  <c r="S154" i="8"/>
  <c r="AF154" i="8"/>
  <c r="AG154" i="8"/>
  <c r="V150" i="8"/>
  <c r="R150" i="8"/>
  <c r="S150" i="8"/>
  <c r="AF150" i="8"/>
  <c r="AG150" i="8"/>
  <c r="V146" i="8"/>
  <c r="R146" i="8"/>
  <c r="S146" i="8"/>
  <c r="AF146" i="8"/>
  <c r="AG146" i="8"/>
  <c r="AF171" i="8"/>
  <c r="AG171" i="8"/>
  <c r="V167" i="8"/>
  <c r="R167" i="8"/>
  <c r="S167" i="8"/>
  <c r="AF167" i="8"/>
  <c r="AG167" i="8"/>
  <c r="AC168" i="8"/>
  <c r="V172" i="8"/>
  <c r="AG173" i="8"/>
  <c r="R169" i="8"/>
  <c r="S169" i="8"/>
  <c r="AG176" i="8"/>
  <c r="V165" i="8"/>
  <c r="R165" i="8"/>
  <c r="S165" i="8"/>
  <c r="AF165" i="8"/>
  <c r="AG165" i="8"/>
  <c r="V161" i="8"/>
  <c r="R161" i="8"/>
  <c r="S161" i="8"/>
  <c r="AF161" i="8"/>
  <c r="AG161" i="8"/>
  <c r="V157" i="8"/>
  <c r="R157" i="8"/>
  <c r="S157" i="8"/>
  <c r="AF157" i="8"/>
  <c r="AG157" i="8"/>
  <c r="V153" i="8"/>
  <c r="R153" i="8"/>
  <c r="S153" i="8"/>
  <c r="AF153" i="8"/>
  <c r="AG153" i="8"/>
  <c r="V149" i="8"/>
  <c r="R149" i="8"/>
  <c r="S149" i="8"/>
  <c r="AF149" i="8"/>
  <c r="AG149" i="8"/>
  <c r="V145" i="8"/>
  <c r="R145" i="8"/>
  <c r="S145" i="8"/>
  <c r="AF145" i="8"/>
  <c r="AG145" i="8"/>
  <c r="V170" i="8"/>
  <c r="R170" i="8"/>
  <c r="S170" i="8"/>
  <c r="AF170" i="8"/>
  <c r="AG170" i="8"/>
  <c r="V166" i="8"/>
  <c r="R166" i="8"/>
  <c r="S166" i="8"/>
  <c r="AF166" i="8"/>
  <c r="AG166" i="8"/>
  <c r="AC146" i="8"/>
  <c r="AC150" i="8"/>
  <c r="AC154" i="8"/>
  <c r="AC158" i="8"/>
  <c r="AC162" i="8"/>
  <c r="AC169" i="8"/>
  <c r="V169" i="8"/>
  <c r="AC151" i="8"/>
  <c r="AC156" i="8"/>
  <c r="AC147" i="8"/>
  <c r="AC164" i="8"/>
  <c r="AC159" i="8"/>
  <c r="AC163" i="8"/>
  <c r="AC167" i="8"/>
  <c r="AC171" i="8"/>
  <c r="AF164" i="8"/>
  <c r="AG164" i="8"/>
  <c r="AF160" i="8"/>
  <c r="AG160" i="8"/>
  <c r="AF156" i="8"/>
  <c r="AG156" i="8"/>
  <c r="AF152" i="8"/>
  <c r="AG152" i="8"/>
  <c r="AF148" i="8"/>
  <c r="AG148" i="8"/>
  <c r="AG183" i="8"/>
  <c r="AG179" i="8"/>
  <c r="AG175" i="8"/>
  <c r="AG186" i="8"/>
  <c r="AG182" i="8"/>
  <c r="AG178" i="8"/>
  <c r="AG185" i="8"/>
  <c r="AG181" i="8"/>
  <c r="AG177" i="8"/>
  <c r="AG184" i="8"/>
  <c r="AG180" i="8"/>
  <c r="AF144" i="8"/>
  <c r="AG144" i="8"/>
  <c r="AH91" i="8"/>
  <c r="AH96" i="8"/>
  <c r="AH90" i="8"/>
  <c r="AH94" i="8"/>
  <c r="AH95" i="8"/>
  <c r="AH89" i="8"/>
  <c r="AH93" i="8"/>
  <c r="AH92" i="8"/>
  <c r="AB150" i="8"/>
  <c r="AB149" i="8"/>
  <c r="AB158" i="8"/>
  <c r="N11" i="63"/>
  <c r="N27" i="63"/>
  <c r="N19" i="63"/>
  <c r="N39" i="63"/>
  <c r="N23" i="63"/>
  <c r="N31" i="63"/>
  <c r="N15" i="63"/>
  <c r="N35" i="63"/>
  <c r="AC24" i="8"/>
  <c r="AC32" i="8"/>
  <c r="AC16" i="8"/>
  <c r="AC40" i="8"/>
  <c r="F13" i="8"/>
  <c r="J13" i="8"/>
  <c r="M17" i="8"/>
  <c r="F21" i="8"/>
  <c r="J21" i="8"/>
  <c r="F25" i="8"/>
  <c r="J25" i="8"/>
  <c r="F29" i="8"/>
  <c r="J29" i="8"/>
  <c r="F33" i="8"/>
  <c r="L33" i="8"/>
  <c r="M37" i="8"/>
  <c r="F41" i="8"/>
  <c r="M45" i="8"/>
  <c r="AC12" i="8"/>
  <c r="AC28" i="8"/>
  <c r="AC36" i="8"/>
  <c r="M10" i="8"/>
  <c r="M14" i="8"/>
  <c r="M18" i="8"/>
  <c r="M22" i="8"/>
  <c r="M26" i="8"/>
  <c r="M30" i="8"/>
  <c r="M34" i="8"/>
  <c r="M38" i="8"/>
  <c r="F42" i="8"/>
  <c r="L42" i="8"/>
  <c r="M46" i="8"/>
  <c r="L50" i="8"/>
  <c r="AC20" i="8"/>
  <c r="AC44" i="8"/>
  <c r="M11" i="8"/>
  <c r="M15" i="8"/>
  <c r="M19" i="8"/>
  <c r="M23" i="8"/>
  <c r="M27" i="8"/>
  <c r="M31" i="8"/>
  <c r="M35" i="8"/>
  <c r="M39" i="8"/>
  <c r="M43" i="8"/>
  <c r="M47" i="8"/>
  <c r="M51" i="8"/>
  <c r="L41" i="8"/>
  <c r="L49" i="8"/>
  <c r="L51" i="8"/>
  <c r="F17" i="8"/>
  <c r="M25" i="8"/>
  <c r="M49" i="8"/>
  <c r="M41" i="8"/>
  <c r="F37" i="8"/>
  <c r="M33" i="8"/>
  <c r="F19" i="8"/>
  <c r="M29" i="8"/>
  <c r="M13" i="8"/>
  <c r="M21" i="8"/>
  <c r="J33" i="8"/>
  <c r="L25" i="8"/>
  <c r="F34" i="8"/>
  <c r="F26" i="8"/>
  <c r="F38" i="8"/>
  <c r="F18" i="8"/>
  <c r="F10" i="8"/>
  <c r="L10" i="8"/>
  <c r="M50" i="8"/>
  <c r="M42" i="8"/>
  <c r="F30" i="8"/>
  <c r="F22" i="8"/>
  <c r="J22" i="8"/>
  <c r="J41" i="8"/>
  <c r="F35" i="8"/>
  <c r="F14" i="8"/>
  <c r="J49" i="8"/>
  <c r="M48" i="8"/>
  <c r="F44" i="8"/>
  <c r="M44" i="8"/>
  <c r="F40" i="8"/>
  <c r="M40" i="8"/>
  <c r="F36" i="8"/>
  <c r="M36" i="8"/>
  <c r="F32" i="8"/>
  <c r="M32" i="8"/>
  <c r="F28" i="8"/>
  <c r="M28" i="8"/>
  <c r="F24" i="8"/>
  <c r="M24" i="8"/>
  <c r="F20" i="8"/>
  <c r="M20" i="8"/>
  <c r="F16" i="8"/>
  <c r="M16" i="8"/>
  <c r="F12" i="8"/>
  <c r="M12" i="8"/>
  <c r="F39" i="8"/>
  <c r="F23" i="8"/>
  <c r="F43" i="8"/>
  <c r="F27" i="8"/>
  <c r="F11" i="8"/>
  <c r="F31" i="8"/>
  <c r="F15" i="8"/>
  <c r="J42" i="8"/>
  <c r="AK126" i="62"/>
  <c r="L29" i="8"/>
  <c r="AE29" i="8"/>
  <c r="AH29" i="8"/>
  <c r="L13" i="8"/>
  <c r="AE13" i="8"/>
  <c r="AH13" i="8"/>
  <c r="N42" i="63"/>
  <c r="N26" i="63"/>
  <c r="N10" i="63"/>
  <c r="N37" i="63"/>
  <c r="N29" i="63"/>
  <c r="N21" i="63"/>
  <c r="N13" i="63"/>
  <c r="N36" i="63"/>
  <c r="N28" i="63"/>
  <c r="N20" i="63"/>
  <c r="N12" i="63"/>
  <c r="H35" i="63"/>
  <c r="L35" i="63"/>
  <c r="H31" i="63"/>
  <c r="L31" i="63"/>
  <c r="H39" i="63"/>
  <c r="L39" i="63"/>
  <c r="H27" i="63"/>
  <c r="L27" i="63"/>
  <c r="N34" i="63"/>
  <c r="N18" i="63"/>
  <c r="N38" i="63"/>
  <c r="N22" i="63"/>
  <c r="N41" i="63"/>
  <c r="N33" i="63"/>
  <c r="N25" i="63"/>
  <c r="N17" i="63"/>
  <c r="N9" i="63"/>
  <c r="N40" i="63"/>
  <c r="N32" i="63"/>
  <c r="N24" i="63"/>
  <c r="N16" i="63"/>
  <c r="H15" i="63"/>
  <c r="L15" i="63"/>
  <c r="H23" i="63"/>
  <c r="L23" i="63"/>
  <c r="H19" i="63"/>
  <c r="L19" i="63"/>
  <c r="H11" i="63"/>
  <c r="L11" i="63"/>
  <c r="N30" i="63"/>
  <c r="N14" i="63"/>
  <c r="L21" i="8"/>
  <c r="AE21" i="8"/>
  <c r="AH21" i="8"/>
  <c r="J50" i="8"/>
  <c r="AH50" i="8"/>
  <c r="AC39" i="8"/>
  <c r="AC31" i="8"/>
  <c r="AC23" i="8"/>
  <c r="AC15" i="8"/>
  <c r="N19" i="30"/>
  <c r="AC38" i="8"/>
  <c r="AC30" i="8"/>
  <c r="AC22" i="8"/>
  <c r="AC14" i="8"/>
  <c r="N27" i="30"/>
  <c r="N11" i="58"/>
  <c r="F11" i="58"/>
  <c r="F10" i="58"/>
  <c r="F10" i="74"/>
  <c r="F31" i="58"/>
  <c r="N31" i="58"/>
  <c r="N43" i="30"/>
  <c r="N19" i="58"/>
  <c r="F19" i="58"/>
  <c r="N35" i="30"/>
  <c r="N27" i="58"/>
  <c r="F27" i="58"/>
  <c r="AC41" i="8"/>
  <c r="AC33" i="8"/>
  <c r="AC25" i="8"/>
  <c r="AC17" i="8"/>
  <c r="N15" i="30"/>
  <c r="AC43" i="8"/>
  <c r="AC35" i="8"/>
  <c r="AC27" i="8"/>
  <c r="AC19" i="8"/>
  <c r="AC11" i="8"/>
  <c r="AC42" i="8"/>
  <c r="AC34" i="8"/>
  <c r="AC26" i="8"/>
  <c r="AC18" i="8"/>
  <c r="AC10" i="8"/>
  <c r="N35" i="58"/>
  <c r="F35" i="58"/>
  <c r="N39" i="30"/>
  <c r="F15" i="58"/>
  <c r="N15" i="58"/>
  <c r="N23" i="30"/>
  <c r="N11" i="30"/>
  <c r="AC37" i="8"/>
  <c r="AC29" i="8"/>
  <c r="AC21" i="8"/>
  <c r="AC13" i="8"/>
  <c r="N39" i="58"/>
  <c r="N31" i="30"/>
  <c r="F23" i="58"/>
  <c r="N23" i="58"/>
  <c r="AH49" i="8"/>
  <c r="AE25" i="8"/>
  <c r="AH25" i="8"/>
  <c r="AE33" i="8"/>
  <c r="AH33" i="8"/>
  <c r="AE41" i="8"/>
  <c r="AH41" i="8"/>
  <c r="AE42" i="8"/>
  <c r="AH42" i="8"/>
  <c r="L14" i="8"/>
  <c r="L30" i="8"/>
  <c r="L17" i="8"/>
  <c r="J35" i="8"/>
  <c r="L38" i="8"/>
  <c r="J19" i="8"/>
  <c r="L45" i="8"/>
  <c r="J51" i="8"/>
  <c r="AH51" i="8"/>
  <c r="J17" i="8"/>
  <c r="L46" i="8"/>
  <c r="L22" i="8"/>
  <c r="AE22" i="8"/>
  <c r="AH22" i="8"/>
  <c r="J10" i="8"/>
  <c r="AE10" i="8"/>
  <c r="AH10" i="8"/>
  <c r="L37" i="8"/>
  <c r="J46" i="8"/>
  <c r="J45" i="8"/>
  <c r="J37" i="8"/>
  <c r="J14" i="8"/>
  <c r="L19" i="8"/>
  <c r="J38" i="8"/>
  <c r="L35" i="8"/>
  <c r="J30" i="8"/>
  <c r="L18" i="8"/>
  <c r="J18" i="8"/>
  <c r="L26" i="8"/>
  <c r="J26" i="8"/>
  <c r="L34" i="8"/>
  <c r="J34" i="8"/>
  <c r="J31" i="8"/>
  <c r="L31" i="8"/>
  <c r="J27" i="8"/>
  <c r="L27" i="8"/>
  <c r="L12" i="8"/>
  <c r="J12" i="8"/>
  <c r="L20" i="8"/>
  <c r="J20" i="8"/>
  <c r="L28" i="8"/>
  <c r="J28" i="8"/>
  <c r="L36" i="8"/>
  <c r="J36" i="8"/>
  <c r="L44" i="8"/>
  <c r="J44" i="8"/>
  <c r="J47" i="8"/>
  <c r="L47" i="8"/>
  <c r="J43" i="8"/>
  <c r="L43" i="8"/>
  <c r="J23" i="8"/>
  <c r="L23" i="8"/>
  <c r="L16" i="8"/>
  <c r="J16" i="8"/>
  <c r="L24" i="8"/>
  <c r="J24" i="8"/>
  <c r="L32" i="8"/>
  <c r="J32" i="8"/>
  <c r="L40" i="8"/>
  <c r="J40" i="8"/>
  <c r="L48" i="8"/>
  <c r="J48" i="8"/>
  <c r="J15" i="8"/>
  <c r="L15" i="8"/>
  <c r="J11" i="8"/>
  <c r="L11" i="8"/>
  <c r="J39" i="8"/>
  <c r="L39" i="8"/>
  <c r="F28" i="58"/>
  <c r="F28" i="74"/>
  <c r="N28" i="74"/>
  <c r="L28" i="74"/>
  <c r="AK118" i="40"/>
  <c r="F14" i="58"/>
  <c r="F13" i="58"/>
  <c r="F13" i="74"/>
  <c r="N13" i="74"/>
  <c r="L13" i="74"/>
  <c r="AK103" i="40"/>
  <c r="F31" i="74"/>
  <c r="N31" i="74"/>
  <c r="L31" i="74"/>
  <c r="AK121" i="40"/>
  <c r="N10" i="74"/>
  <c r="L10" i="74"/>
  <c r="AK100" i="40"/>
  <c r="AK124" i="62"/>
  <c r="AK127" i="62"/>
  <c r="AL127" i="62"/>
  <c r="AK125" i="62"/>
  <c r="AL129" i="62"/>
  <c r="AK108" i="62"/>
  <c r="AK104" i="62"/>
  <c r="AK100" i="62"/>
  <c r="AK111" i="62"/>
  <c r="AK113" i="62"/>
  <c r="AK115" i="62"/>
  <c r="AK16" i="62"/>
  <c r="AL16" i="62"/>
  <c r="AL44" i="62"/>
  <c r="AK24" i="62"/>
  <c r="AL24" i="62"/>
  <c r="AK12" i="62"/>
  <c r="AL12" i="62"/>
  <c r="AK28" i="62"/>
  <c r="AL28" i="62"/>
  <c r="AK40" i="62"/>
  <c r="AL40" i="62"/>
  <c r="AK36" i="62"/>
  <c r="AL36" i="62"/>
  <c r="AL48" i="62"/>
  <c r="AK20" i="62"/>
  <c r="AL20" i="62"/>
  <c r="AK32" i="62"/>
  <c r="AL32" i="62"/>
  <c r="F22" i="58"/>
  <c r="F28" i="60"/>
  <c r="F13" i="60"/>
  <c r="L24" i="63"/>
  <c r="H24" i="63"/>
  <c r="L40" i="63"/>
  <c r="H40" i="63"/>
  <c r="L9" i="63"/>
  <c r="H9" i="63"/>
  <c r="L25" i="63"/>
  <c r="H25" i="63"/>
  <c r="L20" i="63"/>
  <c r="H20" i="63"/>
  <c r="L36" i="63"/>
  <c r="H36" i="63"/>
  <c r="L13" i="63"/>
  <c r="H13" i="63"/>
  <c r="L29" i="63"/>
  <c r="H29" i="63"/>
  <c r="F10" i="60"/>
  <c r="H14" i="63"/>
  <c r="L14" i="63"/>
  <c r="L41" i="63"/>
  <c r="H41" i="63"/>
  <c r="H22" i="63"/>
  <c r="L22" i="63"/>
  <c r="H26" i="63"/>
  <c r="L26" i="63"/>
  <c r="L16" i="63"/>
  <c r="H16" i="63"/>
  <c r="L32" i="63"/>
  <c r="H32" i="63"/>
  <c r="H18" i="63"/>
  <c r="L18" i="63"/>
  <c r="L12" i="63"/>
  <c r="H12" i="63"/>
  <c r="L28" i="63"/>
  <c r="H28" i="63"/>
  <c r="F32" i="58"/>
  <c r="F26" i="58"/>
  <c r="F26" i="60"/>
  <c r="H30" i="63"/>
  <c r="L30" i="63"/>
  <c r="L17" i="63"/>
  <c r="H17" i="63"/>
  <c r="L33" i="63"/>
  <c r="H33" i="63"/>
  <c r="H38" i="63"/>
  <c r="L38" i="63"/>
  <c r="H34" i="63"/>
  <c r="L34" i="63"/>
  <c r="L21" i="63"/>
  <c r="H21" i="63"/>
  <c r="L37" i="63"/>
  <c r="H37" i="63"/>
  <c r="H10" i="63"/>
  <c r="L10" i="63"/>
  <c r="H42" i="63"/>
  <c r="L42" i="63"/>
  <c r="N12" i="58"/>
  <c r="F12" i="58"/>
  <c r="F11" i="74"/>
  <c r="N28" i="30"/>
  <c r="N36" i="58"/>
  <c r="F36" i="58"/>
  <c r="AK156" i="8"/>
  <c r="H23" i="30"/>
  <c r="L23" i="30"/>
  <c r="F9" i="58"/>
  <c r="N9" i="58"/>
  <c r="N33" i="30"/>
  <c r="N41" i="58"/>
  <c r="N10" i="58"/>
  <c r="F9" i="74"/>
  <c r="N34" i="30"/>
  <c r="N42" i="58"/>
  <c r="F30" i="58"/>
  <c r="F30" i="74"/>
  <c r="L15" i="30"/>
  <c r="AK150" i="8"/>
  <c r="H15" i="30"/>
  <c r="N24" i="30"/>
  <c r="N32" i="58"/>
  <c r="H27" i="58"/>
  <c r="L27" i="58"/>
  <c r="H19" i="58"/>
  <c r="L19" i="58"/>
  <c r="H11" i="58"/>
  <c r="L11" i="58"/>
  <c r="N13" i="30"/>
  <c r="N21" i="58"/>
  <c r="F21" i="58"/>
  <c r="AK153" i="8"/>
  <c r="L19" i="30"/>
  <c r="H19" i="30"/>
  <c r="N22" i="30"/>
  <c r="N30" i="58"/>
  <c r="H23" i="58"/>
  <c r="L23" i="58"/>
  <c r="H39" i="58"/>
  <c r="L39" i="58"/>
  <c r="N20" i="30"/>
  <c r="N28" i="58"/>
  <c r="F22" i="74"/>
  <c r="H11" i="30"/>
  <c r="AK146" i="8"/>
  <c r="L11" i="30"/>
  <c r="AK12" i="8"/>
  <c r="H35" i="58"/>
  <c r="L35" i="58"/>
  <c r="N25" i="30"/>
  <c r="F33" i="58"/>
  <c r="F25" i="58"/>
  <c r="F25" i="74"/>
  <c r="N33" i="58"/>
  <c r="N26" i="30"/>
  <c r="N34" i="58"/>
  <c r="F34" i="58"/>
  <c r="F24" i="58"/>
  <c r="N24" i="58"/>
  <c r="H31" i="58"/>
  <c r="L31" i="58"/>
  <c r="N13" i="58"/>
  <c r="F12" i="74"/>
  <c r="N37" i="30"/>
  <c r="F32" i="74"/>
  <c r="N14" i="30"/>
  <c r="N22" i="58"/>
  <c r="F20" i="58"/>
  <c r="F20" i="74"/>
  <c r="N20" i="74"/>
  <c r="L20" i="74"/>
  <c r="AK110" i="40"/>
  <c r="N20" i="58"/>
  <c r="F18" i="58"/>
  <c r="F18" i="74"/>
  <c r="H15" i="58"/>
  <c r="L15" i="58"/>
  <c r="N17" i="30"/>
  <c r="N25" i="58"/>
  <c r="N18" i="30"/>
  <c r="N26" i="58"/>
  <c r="F21" i="74"/>
  <c r="N16" i="30"/>
  <c r="N40" i="30"/>
  <c r="L35" i="30"/>
  <c r="H35" i="30"/>
  <c r="L27" i="30"/>
  <c r="AK158" i="8"/>
  <c r="H27" i="30"/>
  <c r="N29" i="30"/>
  <c r="N37" i="58"/>
  <c r="F37" i="58"/>
  <c r="F27" i="74"/>
  <c r="N14" i="58"/>
  <c r="N38" i="30"/>
  <c r="L31" i="30"/>
  <c r="AK160" i="8"/>
  <c r="H31" i="30"/>
  <c r="N12" i="30"/>
  <c r="N36" i="30"/>
  <c r="L39" i="30"/>
  <c r="H39" i="30"/>
  <c r="N9" i="30"/>
  <c r="F17" i="58"/>
  <c r="N17" i="58"/>
  <c r="N41" i="30"/>
  <c r="N10" i="30"/>
  <c r="N18" i="58"/>
  <c r="F16" i="58"/>
  <c r="F16" i="74"/>
  <c r="N42" i="30"/>
  <c r="F14" i="74"/>
  <c r="N16" i="58"/>
  <c r="N32" i="30"/>
  <c r="N40" i="58"/>
  <c r="AK168" i="8"/>
  <c r="H43" i="30"/>
  <c r="L43" i="30"/>
  <c r="AK171" i="8"/>
  <c r="N21" i="30"/>
  <c r="N29" i="58"/>
  <c r="F29" i="58"/>
  <c r="N30" i="30"/>
  <c r="N38" i="58"/>
  <c r="AE37" i="8"/>
  <c r="AH37" i="8"/>
  <c r="AE11" i="8"/>
  <c r="AH11" i="8"/>
  <c r="AH48" i="8"/>
  <c r="AE32" i="8"/>
  <c r="AH32" i="8"/>
  <c r="AE16" i="8"/>
  <c r="AH16" i="8"/>
  <c r="AE44" i="8"/>
  <c r="AH44" i="8"/>
  <c r="AE28" i="8"/>
  <c r="AH28" i="8"/>
  <c r="AE12" i="8"/>
  <c r="AH12" i="8"/>
  <c r="AE26" i="8"/>
  <c r="AH26" i="8"/>
  <c r="AE14" i="8"/>
  <c r="AH14" i="8"/>
  <c r="AE19" i="8"/>
  <c r="AH19" i="8"/>
  <c r="AE17" i="8"/>
  <c r="AH17" i="8"/>
  <c r="AH46" i="8"/>
  <c r="AE30" i="8"/>
  <c r="AH30" i="8"/>
  <c r="AE15" i="8"/>
  <c r="AH15" i="8"/>
  <c r="AE40" i="8"/>
  <c r="AH40" i="8"/>
  <c r="AE24" i="8"/>
  <c r="AH24" i="8"/>
  <c r="AH47" i="8"/>
  <c r="AE36" i="8"/>
  <c r="AH36" i="8"/>
  <c r="AE20" i="8"/>
  <c r="AH20" i="8"/>
  <c r="AE27" i="8"/>
  <c r="AH27" i="8"/>
  <c r="AE34" i="8"/>
  <c r="AH34" i="8"/>
  <c r="AE18" i="8"/>
  <c r="AH18" i="8"/>
  <c r="AE38" i="8"/>
  <c r="AH38" i="8"/>
  <c r="AH45" i="8"/>
  <c r="AE39" i="8"/>
  <c r="AH39" i="8"/>
  <c r="AE23" i="8"/>
  <c r="AH23" i="8"/>
  <c r="AE43" i="8"/>
  <c r="AH43" i="8"/>
  <c r="AE31" i="8"/>
  <c r="AH31" i="8"/>
  <c r="AE35" i="8"/>
  <c r="AH35" i="8"/>
  <c r="T128" i="8"/>
  <c r="T127" i="8"/>
  <c r="T126" i="8"/>
  <c r="T125" i="8"/>
  <c r="T124" i="8"/>
  <c r="T123" i="8"/>
  <c r="T120" i="8"/>
  <c r="T119" i="8"/>
  <c r="T118" i="8"/>
  <c r="T115" i="8"/>
  <c r="T114" i="8"/>
  <c r="T113" i="8"/>
  <c r="T112" i="8"/>
  <c r="T111" i="8"/>
  <c r="T110" i="8"/>
  <c r="T109" i="8"/>
  <c r="T108" i="8"/>
  <c r="T107" i="8"/>
  <c r="T106" i="8"/>
  <c r="T105" i="8"/>
  <c r="T102" i="8"/>
  <c r="T101" i="8"/>
  <c r="T100" i="8"/>
  <c r="T99" i="8"/>
  <c r="F29" i="74"/>
  <c r="F37" i="74"/>
  <c r="F37" i="60"/>
  <c r="N37" i="60"/>
  <c r="L37" i="60"/>
  <c r="AK82" i="40"/>
  <c r="F15" i="74"/>
  <c r="N15" i="74"/>
  <c r="L15" i="74"/>
  <c r="AK105" i="40"/>
  <c r="F33" i="74"/>
  <c r="F35" i="60"/>
  <c r="N35" i="60"/>
  <c r="L35" i="60"/>
  <c r="AK80" i="40"/>
  <c r="AK170" i="40"/>
  <c r="F35" i="74"/>
  <c r="N35" i="74"/>
  <c r="L35" i="74"/>
  <c r="AK125" i="40"/>
  <c r="F24" i="74"/>
  <c r="F17" i="60"/>
  <c r="F20" i="60"/>
  <c r="F19" i="74"/>
  <c r="N19" i="74"/>
  <c r="L19" i="74"/>
  <c r="AK109" i="40"/>
  <c r="F31" i="60"/>
  <c r="F17" i="74"/>
  <c r="N17" i="74"/>
  <c r="L17" i="74"/>
  <c r="AK107" i="40"/>
  <c r="F26" i="74"/>
  <c r="N26" i="74"/>
  <c r="L26" i="74"/>
  <c r="AK116" i="40"/>
  <c r="F34" i="74"/>
  <c r="F36" i="74"/>
  <c r="N36" i="74"/>
  <c r="L36" i="74"/>
  <c r="AK126" i="40"/>
  <c r="AK171" i="40"/>
  <c r="F36" i="60"/>
  <c r="N36" i="60"/>
  <c r="L36" i="60"/>
  <c r="AK81" i="40"/>
  <c r="F23" i="74"/>
  <c r="N14" i="74"/>
  <c r="L14" i="74"/>
  <c r="AK104" i="40"/>
  <c r="N33" i="74"/>
  <c r="L33" i="74"/>
  <c r="AK123" i="40"/>
  <c r="N25" i="74"/>
  <c r="L25" i="74"/>
  <c r="AK115" i="40"/>
  <c r="N24" i="74"/>
  <c r="L24" i="74"/>
  <c r="AK114" i="40"/>
  <c r="N30" i="74"/>
  <c r="L30" i="74"/>
  <c r="AK120" i="40"/>
  <c r="N9" i="74"/>
  <c r="L9" i="74"/>
  <c r="AK99" i="40"/>
  <c r="N18" i="74"/>
  <c r="L18" i="74"/>
  <c r="AK108" i="40"/>
  <c r="N32" i="74"/>
  <c r="L32" i="74"/>
  <c r="AK122" i="40"/>
  <c r="N12" i="74"/>
  <c r="L12" i="74"/>
  <c r="AK102" i="40"/>
  <c r="N11" i="74"/>
  <c r="L11" i="74"/>
  <c r="AK101" i="40"/>
  <c r="N27" i="74"/>
  <c r="L27" i="74"/>
  <c r="AK117" i="40"/>
  <c r="L34" i="74"/>
  <c r="AK124" i="40"/>
  <c r="N22" i="74"/>
  <c r="L22" i="74"/>
  <c r="AK112" i="40"/>
  <c r="N23" i="74"/>
  <c r="L23" i="74"/>
  <c r="AK113" i="40"/>
  <c r="N16" i="74"/>
  <c r="L16" i="74"/>
  <c r="AK106" i="40"/>
  <c r="N21" i="74"/>
  <c r="L21" i="74"/>
  <c r="AK111" i="40"/>
  <c r="L29" i="74"/>
  <c r="AK119" i="40"/>
  <c r="AK128" i="62"/>
  <c r="AK24" i="8"/>
  <c r="AK110" i="62"/>
  <c r="AK123" i="62"/>
  <c r="AK112" i="62"/>
  <c r="AK114" i="62"/>
  <c r="AK119" i="62"/>
  <c r="AK118" i="62"/>
  <c r="AK105" i="62"/>
  <c r="AK120" i="62"/>
  <c r="AK106" i="62"/>
  <c r="AK107" i="62"/>
  <c r="AK101" i="62"/>
  <c r="AK121" i="62"/>
  <c r="AK102" i="62"/>
  <c r="AK109" i="62"/>
  <c r="AK116" i="62"/>
  <c r="AK103" i="62"/>
  <c r="AK117" i="62"/>
  <c r="AK21" i="62"/>
  <c r="AL21" i="62"/>
  <c r="AK20" i="8"/>
  <c r="AL45" i="62"/>
  <c r="AL50" i="62"/>
  <c r="AK22" i="62"/>
  <c r="AL22" i="62"/>
  <c r="AK18" i="62"/>
  <c r="AL18" i="62"/>
  <c r="AK26" i="62"/>
  <c r="AL26" i="62"/>
  <c r="AL46" i="62"/>
  <c r="AK23" i="62"/>
  <c r="AL23" i="62"/>
  <c r="AK43" i="62"/>
  <c r="AL43" i="62"/>
  <c r="AK31" i="62"/>
  <c r="AL31" i="62"/>
  <c r="AL51" i="62"/>
  <c r="AK35" i="62"/>
  <c r="AL35" i="62"/>
  <c r="AK19" i="62"/>
  <c r="AL19" i="62"/>
  <c r="AK17" i="62"/>
  <c r="AL17" i="62"/>
  <c r="AK42" i="62"/>
  <c r="AL42" i="62"/>
  <c r="AK30" i="62"/>
  <c r="AL30" i="62"/>
  <c r="AK25" i="62"/>
  <c r="AL25" i="62"/>
  <c r="AK11" i="62"/>
  <c r="AL11" i="62"/>
  <c r="AK38" i="62"/>
  <c r="AL38" i="62"/>
  <c r="AK39" i="62"/>
  <c r="AL39" i="62"/>
  <c r="AK13" i="62"/>
  <c r="AL13" i="62"/>
  <c r="AK33" i="62"/>
  <c r="AL33" i="62"/>
  <c r="AK15" i="62"/>
  <c r="AL15" i="62"/>
  <c r="AK14" i="62"/>
  <c r="AL14" i="62"/>
  <c r="AK41" i="62"/>
  <c r="AL41" i="62"/>
  <c r="AK37" i="62"/>
  <c r="AL37" i="62"/>
  <c r="AK34" i="62"/>
  <c r="AL34" i="62"/>
  <c r="AK29" i="62"/>
  <c r="AL29" i="62"/>
  <c r="AL49" i="62"/>
  <c r="AL47" i="62"/>
  <c r="AK27" i="62"/>
  <c r="AL27" i="62"/>
  <c r="AK10" i="62"/>
  <c r="AL10" i="62"/>
  <c r="F27" i="60"/>
  <c r="F34" i="60"/>
  <c r="F22" i="60"/>
  <c r="F23" i="60"/>
  <c r="AK44" i="8"/>
  <c r="F16" i="60"/>
  <c r="F21" i="60"/>
  <c r="F29" i="60"/>
  <c r="F14" i="60"/>
  <c r="F15" i="60"/>
  <c r="F33" i="60"/>
  <c r="F25" i="60"/>
  <c r="F24" i="60"/>
  <c r="F30" i="60"/>
  <c r="F9" i="60"/>
  <c r="F18" i="60"/>
  <c r="F19" i="60"/>
  <c r="F32" i="60"/>
  <c r="F12" i="60"/>
  <c r="F11" i="60"/>
  <c r="AK40" i="40"/>
  <c r="AL40" i="40"/>
  <c r="AK48" i="40"/>
  <c r="AL48" i="40"/>
  <c r="AK32" i="40"/>
  <c r="AL32" i="40"/>
  <c r="AK24" i="40"/>
  <c r="AL24" i="40"/>
  <c r="AK12" i="40"/>
  <c r="AL12" i="40"/>
  <c r="AK28" i="40"/>
  <c r="AL28" i="40"/>
  <c r="AK36" i="40"/>
  <c r="AL36" i="40"/>
  <c r="AK44" i="40"/>
  <c r="AL44" i="40"/>
  <c r="AK16" i="8"/>
  <c r="AK16" i="40"/>
  <c r="AL16" i="40"/>
  <c r="AK20" i="40"/>
  <c r="AL20" i="40"/>
  <c r="AK48" i="8"/>
  <c r="L21" i="58"/>
  <c r="H21" i="58"/>
  <c r="L41" i="58"/>
  <c r="H41" i="58"/>
  <c r="L9" i="58"/>
  <c r="H9" i="58"/>
  <c r="H28" i="30"/>
  <c r="L28" i="30"/>
  <c r="V112" i="8"/>
  <c r="R112" i="8"/>
  <c r="AC112" i="8"/>
  <c r="V124" i="8"/>
  <c r="AC124" i="8"/>
  <c r="R124" i="8"/>
  <c r="S124" i="8"/>
  <c r="H40" i="58"/>
  <c r="L40" i="58"/>
  <c r="H16" i="58"/>
  <c r="L16" i="58"/>
  <c r="H42" i="30"/>
  <c r="AK167" i="8"/>
  <c r="L42" i="30"/>
  <c r="H9" i="30"/>
  <c r="L9" i="30"/>
  <c r="V99" i="8"/>
  <c r="AC99" i="8"/>
  <c r="R99" i="8"/>
  <c r="S99" i="8"/>
  <c r="V105" i="8"/>
  <c r="R105" i="8"/>
  <c r="AC105" i="8"/>
  <c r="AC109" i="8"/>
  <c r="V109" i="8"/>
  <c r="R109" i="8"/>
  <c r="S109" i="8"/>
  <c r="AC113" i="8"/>
  <c r="V113" i="8"/>
  <c r="R113" i="8"/>
  <c r="R119" i="8"/>
  <c r="S119" i="8"/>
  <c r="V119" i="8"/>
  <c r="AC119" i="8"/>
  <c r="V125" i="8"/>
  <c r="R125" i="8"/>
  <c r="S125" i="8"/>
  <c r="AC125" i="8"/>
  <c r="H30" i="30"/>
  <c r="L30" i="30"/>
  <c r="AK161" i="8"/>
  <c r="L32" i="30"/>
  <c r="H32" i="30"/>
  <c r="L18" i="58"/>
  <c r="H18" i="58"/>
  <c r="AK40" i="8"/>
  <c r="L36" i="30"/>
  <c r="AK164" i="8"/>
  <c r="H36" i="30"/>
  <c r="AK32" i="8"/>
  <c r="L14" i="58"/>
  <c r="H14" i="58"/>
  <c r="H16" i="30"/>
  <c r="L16" i="30"/>
  <c r="L17" i="30"/>
  <c r="AK151" i="8"/>
  <c r="H17" i="30"/>
  <c r="AK170" i="8"/>
  <c r="L14" i="30"/>
  <c r="AK149" i="8"/>
  <c r="H14" i="30"/>
  <c r="H37" i="30"/>
  <c r="L37" i="30"/>
  <c r="H20" i="30"/>
  <c r="AK154" i="8"/>
  <c r="L20" i="30"/>
  <c r="L30" i="58"/>
  <c r="H30" i="58"/>
  <c r="L42" i="58"/>
  <c r="H42" i="58"/>
  <c r="L10" i="58"/>
  <c r="H10" i="58"/>
  <c r="AK162" i="8"/>
  <c r="H33" i="30"/>
  <c r="L33" i="30"/>
  <c r="R102" i="8"/>
  <c r="S102" i="8"/>
  <c r="V102" i="8"/>
  <c r="AC102" i="8"/>
  <c r="V118" i="8"/>
  <c r="R118" i="8"/>
  <c r="S118" i="8"/>
  <c r="AC118" i="8"/>
  <c r="L26" i="58"/>
  <c r="H26" i="58"/>
  <c r="L33" i="58"/>
  <c r="H33" i="58"/>
  <c r="R110" i="8"/>
  <c r="S110" i="8"/>
  <c r="V110" i="8"/>
  <c r="AC110" i="8"/>
  <c r="H21" i="30"/>
  <c r="L21" i="30"/>
  <c r="L17" i="58"/>
  <c r="H17" i="58"/>
  <c r="AK159" i="8"/>
  <c r="L29" i="30"/>
  <c r="H29" i="30"/>
  <c r="AK173" i="8"/>
  <c r="L26" i="30"/>
  <c r="H26" i="30"/>
  <c r="L25" i="30"/>
  <c r="H25" i="30"/>
  <c r="H32" i="58"/>
  <c r="L32" i="58"/>
  <c r="H36" i="58"/>
  <c r="L36" i="58"/>
  <c r="H12" i="58"/>
  <c r="L12" i="58"/>
  <c r="V108" i="8"/>
  <c r="AC108" i="8"/>
  <c r="R108" i="8"/>
  <c r="S108" i="8"/>
  <c r="V128" i="8"/>
  <c r="AC128" i="8"/>
  <c r="R128" i="8"/>
  <c r="S128" i="8"/>
  <c r="AK172" i="8"/>
  <c r="L34" i="58"/>
  <c r="H34" i="58"/>
  <c r="V100" i="8"/>
  <c r="R100" i="8"/>
  <c r="S100" i="8"/>
  <c r="AC100" i="8"/>
  <c r="R14" i="60"/>
  <c r="R106" i="8"/>
  <c r="S106" i="8"/>
  <c r="V106" i="8"/>
  <c r="AC106" i="8"/>
  <c r="R114" i="8"/>
  <c r="S114" i="8"/>
  <c r="V114" i="8"/>
  <c r="AC114" i="8"/>
  <c r="V120" i="8"/>
  <c r="R120" i="8"/>
  <c r="S120" i="8"/>
  <c r="AC120" i="8"/>
  <c r="V126" i="8"/>
  <c r="R126" i="8"/>
  <c r="S126" i="8"/>
  <c r="AC126" i="8"/>
  <c r="V101" i="8"/>
  <c r="R101" i="8"/>
  <c r="S101" i="8"/>
  <c r="AC101" i="8"/>
  <c r="R107" i="8"/>
  <c r="S107" i="8"/>
  <c r="AC107" i="8"/>
  <c r="V107" i="8"/>
  <c r="R111" i="8"/>
  <c r="S111" i="8"/>
  <c r="V111" i="8"/>
  <c r="AC111" i="8"/>
  <c r="R115" i="8"/>
  <c r="S115" i="8"/>
  <c r="AC115" i="8"/>
  <c r="V115" i="8"/>
  <c r="R123" i="8"/>
  <c r="S123" i="8"/>
  <c r="AC123" i="8"/>
  <c r="V123" i="8"/>
  <c r="R127" i="8"/>
  <c r="S127" i="8"/>
  <c r="AC127" i="8"/>
  <c r="V127" i="8"/>
  <c r="L38" i="58"/>
  <c r="H38" i="58"/>
  <c r="L29" i="58"/>
  <c r="H29" i="58"/>
  <c r="AL78" i="62"/>
  <c r="L10" i="30"/>
  <c r="AK145" i="8"/>
  <c r="H10" i="30"/>
  <c r="L41" i="30"/>
  <c r="H41" i="30"/>
  <c r="AK147" i="8"/>
  <c r="L12" i="30"/>
  <c r="H12" i="30"/>
  <c r="AK165" i="8"/>
  <c r="L38" i="30"/>
  <c r="H38" i="30"/>
  <c r="L37" i="58"/>
  <c r="H37" i="58"/>
  <c r="AK28" i="8"/>
  <c r="AK36" i="8"/>
  <c r="L40" i="30"/>
  <c r="H40" i="30"/>
  <c r="L18" i="30"/>
  <c r="AK152" i="8"/>
  <c r="H18" i="30"/>
  <c r="L25" i="58"/>
  <c r="H25" i="58"/>
  <c r="H20" i="58"/>
  <c r="L20" i="58"/>
  <c r="L22" i="58"/>
  <c r="H22" i="58"/>
  <c r="L13" i="58"/>
  <c r="H13" i="58"/>
  <c r="H24" i="58"/>
  <c r="L24" i="58"/>
  <c r="H28" i="58"/>
  <c r="L28" i="58"/>
  <c r="L22" i="30"/>
  <c r="H22" i="30"/>
  <c r="AK148" i="8"/>
  <c r="L13" i="30"/>
  <c r="H13" i="30"/>
  <c r="AK157" i="8"/>
  <c r="H24" i="30"/>
  <c r="L24" i="30"/>
  <c r="AK148" i="40"/>
  <c r="AK163" i="8"/>
  <c r="H34" i="30"/>
  <c r="L34" i="30"/>
  <c r="T104" i="8"/>
  <c r="T103" i="8"/>
  <c r="T117" i="8"/>
  <c r="T116" i="8"/>
  <c r="T121" i="8"/>
  <c r="T122" i="8"/>
  <c r="N37" i="74"/>
  <c r="L37" i="74"/>
  <c r="AK127" i="40"/>
  <c r="AK172" i="40"/>
  <c r="AL172" i="40"/>
  <c r="AK156" i="40"/>
  <c r="AK165" i="40"/>
  <c r="AK168" i="40"/>
  <c r="AK154" i="40"/>
  <c r="AK151" i="40"/>
  <c r="AK158" i="40"/>
  <c r="AL123" i="62"/>
  <c r="AK122" i="62"/>
  <c r="AL81" i="62"/>
  <c r="AK10" i="8"/>
  <c r="AL121" i="62"/>
  <c r="AL70" i="62"/>
  <c r="AL119" i="62"/>
  <c r="AL128" i="62"/>
  <c r="AL126" i="62"/>
  <c r="AL110" i="62"/>
  <c r="AK23" i="8"/>
  <c r="AK39" i="8"/>
  <c r="AK35" i="40"/>
  <c r="AL35" i="40"/>
  <c r="AK30" i="40"/>
  <c r="AL30" i="40"/>
  <c r="AK50" i="8"/>
  <c r="AK46" i="8"/>
  <c r="AL170" i="40"/>
  <c r="AK14" i="8"/>
  <c r="AL117" i="62"/>
  <c r="AL60" i="62"/>
  <c r="AL66" i="62"/>
  <c r="AL125" i="62"/>
  <c r="AL106" i="62"/>
  <c r="AL68" i="62"/>
  <c r="AL56" i="62"/>
  <c r="AL63" i="62"/>
  <c r="AL114" i="62"/>
  <c r="AL100" i="62"/>
  <c r="AL112" i="62"/>
  <c r="AL124" i="62"/>
  <c r="AK25" i="40"/>
  <c r="AL25" i="40"/>
  <c r="AK21" i="40"/>
  <c r="AL21" i="40"/>
  <c r="AK39" i="40"/>
  <c r="AL39" i="40"/>
  <c r="AK47" i="40"/>
  <c r="AL47" i="40"/>
  <c r="AK10" i="40"/>
  <c r="AL10" i="40"/>
  <c r="AK11" i="40"/>
  <c r="AL11" i="40"/>
  <c r="AK42" i="40"/>
  <c r="AL42" i="40"/>
  <c r="AK14" i="40"/>
  <c r="AL14" i="40"/>
  <c r="AK23" i="40"/>
  <c r="AL23" i="40"/>
  <c r="AK26" i="40"/>
  <c r="AL26" i="40"/>
  <c r="AK18" i="40"/>
  <c r="AL18" i="40"/>
  <c r="AK27" i="40"/>
  <c r="AL27" i="40"/>
  <c r="AK46" i="40"/>
  <c r="AL46" i="40"/>
  <c r="AK41" i="8"/>
  <c r="AK37" i="40"/>
  <c r="AL37" i="40"/>
  <c r="AK30" i="8"/>
  <c r="AK22" i="8"/>
  <c r="AK34" i="40"/>
  <c r="AL34" i="40"/>
  <c r="AK31" i="40"/>
  <c r="AL31" i="40"/>
  <c r="AK17" i="8"/>
  <c r="AK15" i="40"/>
  <c r="AL15" i="40"/>
  <c r="AK33" i="40"/>
  <c r="AL33" i="40"/>
  <c r="AK49" i="40"/>
  <c r="AL49" i="40"/>
  <c r="AK50" i="40"/>
  <c r="AL50" i="40"/>
  <c r="AK13" i="8"/>
  <c r="AK45" i="40"/>
  <c r="AL45" i="40"/>
  <c r="AL80" i="40"/>
  <c r="AK47" i="8"/>
  <c r="AK18" i="8"/>
  <c r="AK37" i="8"/>
  <c r="AK43" i="8"/>
  <c r="AK41" i="40"/>
  <c r="AL41" i="40"/>
  <c r="AK22" i="40"/>
  <c r="AL22" i="40"/>
  <c r="AK35" i="8"/>
  <c r="AK26" i="8"/>
  <c r="AK45" i="8"/>
  <c r="AK34" i="8"/>
  <c r="AK49" i="8"/>
  <c r="AK19" i="8"/>
  <c r="AK29" i="40"/>
  <c r="AL29" i="40"/>
  <c r="AK38" i="40"/>
  <c r="AL38" i="40"/>
  <c r="AK42" i="8"/>
  <c r="AK13" i="40"/>
  <c r="AL13" i="40"/>
  <c r="AK51" i="8"/>
  <c r="AK43" i="40"/>
  <c r="AL43" i="40"/>
  <c r="AK19" i="40"/>
  <c r="AL19" i="40"/>
  <c r="AK33" i="8"/>
  <c r="AK17" i="40"/>
  <c r="AL17" i="40"/>
  <c r="AK155" i="40"/>
  <c r="AK166" i="8"/>
  <c r="N15" i="60"/>
  <c r="R22" i="60"/>
  <c r="AK169" i="8"/>
  <c r="R11" i="60"/>
  <c r="AK152" i="40"/>
  <c r="AL148" i="40"/>
  <c r="AL61" i="62"/>
  <c r="N14" i="60"/>
  <c r="L14" i="60"/>
  <c r="AK59" i="40"/>
  <c r="AL59" i="40"/>
  <c r="N17" i="60"/>
  <c r="R17" i="60"/>
  <c r="V117" i="8"/>
  <c r="R117" i="8"/>
  <c r="S117" i="8"/>
  <c r="AC117" i="8"/>
  <c r="AK147" i="40"/>
  <c r="AL62" i="62"/>
  <c r="AK11" i="8"/>
  <c r="R30" i="60"/>
  <c r="N10" i="60"/>
  <c r="AK157" i="40"/>
  <c r="AL157" i="40"/>
  <c r="AK167" i="40"/>
  <c r="AL167" i="40"/>
  <c r="AK149" i="40"/>
  <c r="AL149" i="40"/>
  <c r="AK161" i="40"/>
  <c r="AK31" i="8"/>
  <c r="N32" i="60"/>
  <c r="N13" i="60"/>
  <c r="R20" i="60"/>
  <c r="R103" i="8"/>
  <c r="S103" i="8"/>
  <c r="V103" i="8"/>
  <c r="AC103" i="8"/>
  <c r="V104" i="8"/>
  <c r="R104" i="8"/>
  <c r="AC104" i="8"/>
  <c r="AK160" i="40"/>
  <c r="AL160" i="40"/>
  <c r="AK25" i="8"/>
  <c r="AK150" i="40"/>
  <c r="AK146" i="40"/>
  <c r="R23" i="60"/>
  <c r="N33" i="60"/>
  <c r="N9" i="60"/>
  <c r="L9" i="60"/>
  <c r="AK169" i="40"/>
  <c r="R16" i="60"/>
  <c r="AK27" i="8"/>
  <c r="AK153" i="40"/>
  <c r="AK159" i="40"/>
  <c r="AL159" i="40"/>
  <c r="AK21" i="8"/>
  <c r="AK15" i="8"/>
  <c r="S105" i="8"/>
  <c r="S112" i="8"/>
  <c r="AK29" i="8"/>
  <c r="AK162" i="40"/>
  <c r="R122" i="8"/>
  <c r="S122" i="8"/>
  <c r="V122" i="8"/>
  <c r="AC122" i="8"/>
  <c r="V121" i="8"/>
  <c r="AC121" i="8"/>
  <c r="R121" i="8"/>
  <c r="S121" i="8"/>
  <c r="V116" i="8"/>
  <c r="AC116" i="8"/>
  <c r="R116" i="8"/>
  <c r="S116" i="8"/>
  <c r="AK163" i="40"/>
  <c r="R19" i="60"/>
  <c r="R27" i="60"/>
  <c r="AK166" i="40"/>
  <c r="AK155" i="8"/>
  <c r="R18" i="60"/>
  <c r="R25" i="60"/>
  <c r="AK38" i="8"/>
  <c r="S113" i="8"/>
  <c r="R21" i="60"/>
  <c r="AK164" i="40"/>
  <c r="AL77" i="62"/>
  <c r="AL72" i="62"/>
  <c r="AL79" i="62"/>
  <c r="AL58" i="62"/>
  <c r="AL107" i="62"/>
  <c r="AL118" i="62"/>
  <c r="AL64" i="62"/>
  <c r="AL65" i="62"/>
  <c r="AL122" i="62"/>
  <c r="AL101" i="62"/>
  <c r="AL83" i="62"/>
  <c r="AL109" i="62"/>
  <c r="AL168" i="40"/>
  <c r="AL163" i="40"/>
  <c r="AL147" i="40"/>
  <c r="AL153" i="40"/>
  <c r="AL158" i="40"/>
  <c r="AL154" i="40"/>
  <c r="AL108" i="62"/>
  <c r="AL165" i="40"/>
  <c r="AL164" i="40"/>
  <c r="AL146" i="40"/>
  <c r="AL155" i="40"/>
  <c r="AL151" i="40"/>
  <c r="AL152" i="40"/>
  <c r="AL150" i="40"/>
  <c r="AL166" i="40"/>
  <c r="AK145" i="40"/>
  <c r="AL145" i="40"/>
  <c r="AL162" i="40"/>
  <c r="AL169" i="40"/>
  <c r="AL156" i="40"/>
  <c r="AL171" i="40"/>
  <c r="AK144" i="40"/>
  <c r="AL144" i="40"/>
  <c r="AL105" i="40"/>
  <c r="AL161" i="40"/>
  <c r="AL104" i="62"/>
  <c r="AL57" i="62"/>
  <c r="AL67" i="62"/>
  <c r="AL74" i="62"/>
  <c r="AL105" i="62"/>
  <c r="AL75" i="62"/>
  <c r="AL71" i="62"/>
  <c r="AL82" i="62"/>
  <c r="AL113" i="62"/>
  <c r="AL59" i="62"/>
  <c r="AL102" i="62"/>
  <c r="AL111" i="62"/>
  <c r="AL80" i="62"/>
  <c r="AL73" i="62"/>
  <c r="AL55" i="62"/>
  <c r="AL76" i="62"/>
  <c r="AL69" i="62"/>
  <c r="R32" i="60"/>
  <c r="R10" i="60"/>
  <c r="N25" i="60"/>
  <c r="L25" i="60"/>
  <c r="N16" i="60"/>
  <c r="L16" i="60"/>
  <c r="AK61" i="40"/>
  <c r="AL61" i="40"/>
  <c r="N23" i="60"/>
  <c r="L23" i="60"/>
  <c r="AK68" i="40"/>
  <c r="AL68" i="40"/>
  <c r="N22" i="60"/>
  <c r="L22" i="60"/>
  <c r="AK67" i="40"/>
  <c r="AL67" i="40"/>
  <c r="N21" i="60"/>
  <c r="L21" i="60"/>
  <c r="AK66" i="40"/>
  <c r="AL66" i="40"/>
  <c r="N11" i="60"/>
  <c r="L11" i="60"/>
  <c r="R13" i="60"/>
  <c r="L17" i="60"/>
  <c r="AK62" i="40"/>
  <c r="AL62" i="40"/>
  <c r="AL82" i="40"/>
  <c r="N19" i="60"/>
  <c r="L19" i="60"/>
  <c r="AK64" i="40"/>
  <c r="AL64" i="40"/>
  <c r="R33" i="60"/>
  <c r="N20" i="60"/>
  <c r="AK124" i="8"/>
  <c r="N18" i="60"/>
  <c r="AL81" i="40"/>
  <c r="N27" i="60"/>
  <c r="L27" i="60"/>
  <c r="L15" i="60"/>
  <c r="L32" i="60"/>
  <c r="AK77" i="40"/>
  <c r="AL77" i="40"/>
  <c r="AK123" i="8"/>
  <c r="N26" i="60"/>
  <c r="N12" i="60"/>
  <c r="N28" i="60"/>
  <c r="L13" i="60"/>
  <c r="N31" i="60"/>
  <c r="S104" i="8"/>
  <c r="R26" i="60"/>
  <c r="L33" i="60"/>
  <c r="R24" i="60"/>
  <c r="R31" i="60"/>
  <c r="R9" i="60"/>
  <c r="AK54" i="40"/>
  <c r="AL54" i="40"/>
  <c r="L10" i="60"/>
  <c r="AK55" i="40"/>
  <c r="AL55" i="40"/>
  <c r="N30" i="60"/>
  <c r="L30" i="60"/>
  <c r="R15" i="60"/>
  <c r="L34" i="60"/>
  <c r="AK78" i="40"/>
  <c r="AL78" i="40"/>
  <c r="AK58" i="40"/>
  <c r="AL58" i="40"/>
  <c r="AK60" i="40"/>
  <c r="AL60" i="40"/>
  <c r="AL101" i="40"/>
  <c r="AK56" i="40"/>
  <c r="AL56" i="40"/>
  <c r="AL117" i="40"/>
  <c r="AK70" i="40"/>
  <c r="AL70" i="40"/>
  <c r="AL122" i="40"/>
  <c r="AK75" i="40"/>
  <c r="AL75" i="40"/>
  <c r="AL126" i="40"/>
  <c r="AK79" i="40"/>
  <c r="AL79" i="40"/>
  <c r="AL119" i="40"/>
  <c r="AK72" i="40"/>
  <c r="AL72" i="40"/>
  <c r="AK119" i="8"/>
  <c r="AK107" i="8"/>
  <c r="AK111" i="8"/>
  <c r="AK125" i="8"/>
  <c r="AK127" i="8"/>
  <c r="AK108" i="8"/>
  <c r="AK100" i="8"/>
  <c r="AK120" i="8"/>
  <c r="AK128" i="8"/>
  <c r="AK112" i="8"/>
  <c r="AK114" i="8"/>
  <c r="AK115" i="8"/>
  <c r="AK113" i="8"/>
  <c r="AL116" i="62"/>
  <c r="AL103" i="62"/>
  <c r="AL120" i="62"/>
  <c r="AL104" i="40"/>
  <c r="AK101" i="8"/>
  <c r="AL108" i="40"/>
  <c r="AL114" i="40"/>
  <c r="AL106" i="40"/>
  <c r="AL107" i="40"/>
  <c r="AL112" i="40"/>
  <c r="AL110" i="40"/>
  <c r="AL113" i="40"/>
  <c r="AK109" i="8"/>
  <c r="AK110" i="8"/>
  <c r="AK106" i="8"/>
  <c r="AK105" i="8"/>
  <c r="AL115" i="62"/>
  <c r="AK126" i="8"/>
  <c r="AK102" i="8"/>
  <c r="AK118" i="8"/>
  <c r="AL124" i="40"/>
  <c r="AL100" i="40"/>
  <c r="AL125" i="40"/>
  <c r="L18" i="60"/>
  <c r="AK63" i="40"/>
  <c r="AL63" i="40"/>
  <c r="AK103" i="8"/>
  <c r="AK121" i="8"/>
  <c r="L20" i="60"/>
  <c r="AK65" i="40"/>
  <c r="AL65" i="40"/>
  <c r="R12" i="60"/>
  <c r="AL127" i="40"/>
  <c r="R28" i="60"/>
  <c r="L28" i="60"/>
  <c r="N24" i="60"/>
  <c r="AB104" i="8"/>
  <c r="AB113" i="8"/>
  <c r="AB112" i="8"/>
  <c r="AB105" i="8"/>
  <c r="AL99" i="40"/>
  <c r="L31" i="60"/>
  <c r="L12" i="60"/>
  <c r="L26" i="60"/>
  <c r="AK57" i="40"/>
  <c r="AL57" i="40"/>
  <c r="AK73" i="40"/>
  <c r="AL73" i="40"/>
  <c r="AL123" i="40"/>
  <c r="AK76" i="40"/>
  <c r="AL76" i="40"/>
  <c r="AL118" i="40"/>
  <c r="AK71" i="40"/>
  <c r="AL71" i="40"/>
  <c r="AK104" i="8"/>
  <c r="AK116" i="8"/>
  <c r="AL109" i="40"/>
  <c r="AL111" i="40"/>
  <c r="AK122" i="8"/>
  <c r="AK117" i="8"/>
  <c r="AL120" i="40"/>
  <c r="AL102" i="40"/>
  <c r="AL115" i="40"/>
  <c r="L29" i="60"/>
  <c r="AL103" i="40"/>
  <c r="L24" i="60"/>
  <c r="AF119" i="8"/>
  <c r="AF107" i="8"/>
  <c r="AL116" i="40"/>
  <c r="AK69" i="40"/>
  <c r="AL69" i="40"/>
  <c r="AL121" i="40"/>
  <c r="AK74" i="40"/>
  <c r="AL74" i="40"/>
  <c r="AF122" i="8"/>
  <c r="AF114" i="8"/>
  <c r="AF105" i="8"/>
  <c r="AF121" i="8"/>
  <c r="AF125" i="8"/>
  <c r="AF127" i="8"/>
  <c r="AF128" i="8"/>
  <c r="AF113" i="8"/>
  <c r="AF109" i="8"/>
  <c r="AF100" i="8"/>
  <c r="AF115" i="8"/>
  <c r="AF112" i="8"/>
  <c r="AF101" i="8"/>
  <c r="AF124" i="8"/>
  <c r="AF120" i="8"/>
  <c r="AF103" i="8"/>
  <c r="AF108" i="8"/>
  <c r="AF116" i="8"/>
  <c r="AF102" i="8"/>
  <c r="AF99" i="8"/>
  <c r="AF104" i="8"/>
  <c r="AF106" i="8"/>
  <c r="AF111" i="8"/>
  <c r="AF123" i="8"/>
  <c r="AH145" i="8"/>
  <c r="AG108" i="8"/>
  <c r="AH108" i="8"/>
  <c r="AF117" i="8"/>
  <c r="AG111" i="8"/>
  <c r="AH111" i="8"/>
  <c r="AF110" i="8"/>
  <c r="AF118" i="8"/>
  <c r="AG106" i="8"/>
  <c r="AH106" i="8"/>
  <c r="AG103" i="8"/>
  <c r="AH103" i="8"/>
  <c r="AG100" i="8"/>
  <c r="AH100" i="8"/>
  <c r="AG107" i="8"/>
  <c r="AH107" i="8"/>
  <c r="AG105" i="8"/>
  <c r="AH105" i="8"/>
  <c r="AG104" i="8"/>
  <c r="AH104" i="8"/>
  <c r="AG99" i="8"/>
  <c r="AH99" i="8"/>
  <c r="AG101" i="8"/>
  <c r="AH101" i="8"/>
  <c r="AF126" i="8"/>
  <c r="AG102" i="8"/>
  <c r="AH102" i="8"/>
  <c r="AG109" i="8"/>
  <c r="AH109" i="8"/>
  <c r="AG112" i="8"/>
  <c r="AH112" i="8"/>
  <c r="AG114" i="8"/>
  <c r="AH114" i="8"/>
  <c r="AG115" i="8"/>
  <c r="AH115" i="8"/>
  <c r="AG116" i="8"/>
  <c r="AH116" i="8"/>
  <c r="AG120" i="8"/>
  <c r="AH120" i="8"/>
  <c r="AH148" i="8"/>
  <c r="AH173" i="8"/>
  <c r="AH152" i="8"/>
  <c r="AH181" i="8"/>
  <c r="AG122" i="8"/>
  <c r="AH122" i="8"/>
  <c r="AG125" i="8"/>
  <c r="AH125" i="8"/>
  <c r="AH168" i="8"/>
  <c r="AH150" i="8"/>
  <c r="AH151" i="8"/>
  <c r="AH154" i="8"/>
  <c r="AH162" i="8"/>
  <c r="AH149" i="8"/>
  <c r="AH144" i="8"/>
  <c r="AH153" i="8"/>
  <c r="AH155" i="8"/>
  <c r="AH147" i="8"/>
  <c r="AH161" i="8"/>
  <c r="AH146" i="8"/>
  <c r="AH180" i="8"/>
  <c r="AH176" i="8"/>
  <c r="AH174" i="8"/>
  <c r="AH171" i="8"/>
  <c r="AH184" i="8"/>
  <c r="AH177" i="8"/>
  <c r="AH164" i="8"/>
  <c r="AH167" i="8"/>
  <c r="AH179" i="8"/>
  <c r="AG113" i="8"/>
  <c r="AH113" i="8"/>
  <c r="AG128" i="8"/>
  <c r="AH128" i="8"/>
  <c r="AG121" i="8"/>
  <c r="AH121" i="8"/>
  <c r="AH170" i="8"/>
  <c r="AH159" i="8"/>
  <c r="AH183" i="8"/>
  <c r="AH163" i="8"/>
  <c r="AH156" i="8"/>
  <c r="AH172" i="8"/>
  <c r="AH175" i="8"/>
  <c r="AH166" i="8"/>
  <c r="AH157" i="8"/>
  <c r="AH182" i="8"/>
  <c r="AG119" i="8"/>
  <c r="AH119" i="8"/>
  <c r="AG123" i="8"/>
  <c r="AH123" i="8"/>
  <c r="AH169" i="8"/>
  <c r="AH186" i="8"/>
  <c r="AH158" i="8"/>
  <c r="AH165" i="8"/>
  <c r="AH178" i="8"/>
  <c r="AH160" i="8"/>
  <c r="AH185" i="8"/>
  <c r="AG139" i="8"/>
  <c r="AH139" i="8"/>
  <c r="AG117" i="8"/>
  <c r="AH117" i="8"/>
  <c r="AG126" i="8"/>
  <c r="AH126" i="8"/>
  <c r="AG134" i="8"/>
  <c r="AH134" i="8"/>
  <c r="AG129" i="8"/>
  <c r="AH129" i="8"/>
  <c r="AG138" i="8"/>
  <c r="AH138" i="8"/>
  <c r="AG141" i="8"/>
  <c r="AH141" i="8"/>
  <c r="AG110" i="8"/>
  <c r="AH110" i="8"/>
  <c r="AG140" i="8"/>
  <c r="AH140" i="8"/>
  <c r="AG118" i="8"/>
  <c r="AH118" i="8"/>
  <c r="AG133" i="8"/>
  <c r="AH133" i="8"/>
  <c r="AG131" i="8"/>
  <c r="AH131" i="8"/>
  <c r="AG136" i="8"/>
  <c r="AH136" i="8"/>
  <c r="AG132" i="8"/>
  <c r="AH132" i="8"/>
  <c r="AG127" i="8"/>
  <c r="AH127" i="8"/>
  <c r="AG137" i="8"/>
  <c r="AH137" i="8"/>
  <c r="AG135" i="8"/>
  <c r="AH135" i="8"/>
  <c r="AG130" i="8"/>
  <c r="AH130" i="8"/>
  <c r="AG124" i="8"/>
  <c r="AH124" i="8"/>
  <c r="AQ51" i="31"/>
  <c r="V47" i="8"/>
  <c r="V39" i="8"/>
  <c r="V37" i="8"/>
  <c r="V31" i="8"/>
  <c r="V28" i="8"/>
  <c r="V16" i="8"/>
  <c r="V11" i="8"/>
  <c r="N8" i="63"/>
  <c r="S21" i="8"/>
  <c r="Z21" i="8"/>
  <c r="O154" i="8"/>
  <c r="O109" i="8"/>
  <c r="O161" i="8"/>
  <c r="S33" i="8"/>
  <c r="Z33" i="8"/>
  <c r="O117" i="8"/>
  <c r="AC9" i="8"/>
  <c r="S29" i="8"/>
  <c r="Z29" i="8"/>
  <c r="AA33" i="8"/>
  <c r="AB33" i="8"/>
  <c r="AA21" i="8"/>
  <c r="AB21" i="8"/>
  <c r="AA29" i="8"/>
  <c r="AB29" i="8"/>
  <c r="O16" i="8"/>
  <c r="V22" i="8"/>
  <c r="V44" i="8"/>
  <c r="V49" i="8"/>
  <c r="V21" i="8"/>
  <c r="V29" i="8"/>
  <c r="V9" i="8"/>
  <c r="J8" i="31"/>
  <c r="V10" i="8"/>
  <c r="V20" i="8"/>
  <c r="V13" i="8"/>
  <c r="V15" i="8"/>
  <c r="V51" i="8"/>
  <c r="V17" i="8"/>
  <c r="V23" i="8"/>
  <c r="V26" i="8"/>
  <c r="U29" i="8"/>
  <c r="V41" i="8"/>
  <c r="V12" i="8"/>
  <c r="V24" i="8"/>
  <c r="V30" i="8"/>
  <c r="V32" i="8"/>
  <c r="V36" i="8"/>
  <c r="V46" i="8"/>
  <c r="U21" i="8"/>
  <c r="U33" i="8"/>
  <c r="V34" i="8"/>
  <c r="V33" i="8"/>
  <c r="V43" i="8"/>
  <c r="V50" i="8"/>
  <c r="V45" i="8"/>
  <c r="AJ29" i="8"/>
  <c r="AL29" i="8"/>
  <c r="AJ21" i="8"/>
  <c r="AL21" i="8"/>
  <c r="L8" i="63"/>
  <c r="H8" i="63"/>
  <c r="AK9" i="62"/>
  <c r="AL9" i="62"/>
  <c r="Y29" i="8"/>
  <c r="S28" i="8"/>
  <c r="Z28" i="8"/>
  <c r="O158" i="8"/>
  <c r="O113" i="8"/>
  <c r="O170" i="8"/>
  <c r="O126" i="8"/>
  <c r="O165" i="8"/>
  <c r="S39" i="8"/>
  <c r="Z39" i="8"/>
  <c r="O122" i="8"/>
  <c r="O145" i="8"/>
  <c r="S11" i="8"/>
  <c r="Z11" i="8"/>
  <c r="O100" i="8"/>
  <c r="Y33" i="8"/>
  <c r="N8" i="30"/>
  <c r="AJ33" i="8"/>
  <c r="AL33" i="8"/>
  <c r="S16" i="8"/>
  <c r="Z16" i="8"/>
  <c r="O150" i="8"/>
  <c r="O105" i="8"/>
  <c r="F8" i="74"/>
  <c r="N8" i="58"/>
  <c r="O162" i="8"/>
  <c r="S34" i="8"/>
  <c r="Z34" i="8"/>
  <c r="O118" i="8"/>
  <c r="S32" i="8"/>
  <c r="Z32" i="8"/>
  <c r="O160" i="8"/>
  <c r="O116" i="8"/>
  <c r="S23" i="8"/>
  <c r="Z23" i="8"/>
  <c r="O128" i="8"/>
  <c r="O173" i="8"/>
  <c r="S13" i="8"/>
  <c r="Z13" i="8"/>
  <c r="O147" i="8"/>
  <c r="O102" i="8"/>
  <c r="S10" i="8"/>
  <c r="Z10" i="8"/>
  <c r="O169" i="8"/>
  <c r="O125" i="8"/>
  <c r="O167" i="8"/>
  <c r="S43" i="8"/>
  <c r="Z43" i="8"/>
  <c r="O124" i="8"/>
  <c r="S36" i="8"/>
  <c r="Z36" i="8"/>
  <c r="S30" i="8"/>
  <c r="Z30" i="8"/>
  <c r="O159" i="8"/>
  <c r="O114" i="8"/>
  <c r="S12" i="8"/>
  <c r="Z12" i="8"/>
  <c r="O146" i="8"/>
  <c r="O101" i="8"/>
  <c r="S26" i="8"/>
  <c r="Z26" i="8"/>
  <c r="S17" i="8"/>
  <c r="Z17" i="8"/>
  <c r="O149" i="8"/>
  <c r="S15" i="8"/>
  <c r="Z15" i="8"/>
  <c r="O104" i="8"/>
  <c r="S20" i="8"/>
  <c r="Z20" i="8"/>
  <c r="O153" i="8"/>
  <c r="O108" i="8"/>
  <c r="O172" i="8"/>
  <c r="S24" i="8"/>
  <c r="Z24" i="8"/>
  <c r="O156" i="8"/>
  <c r="O111" i="8"/>
  <c r="S41" i="8"/>
  <c r="Z41" i="8"/>
  <c r="O166" i="8"/>
  <c r="O123" i="8"/>
  <c r="S9" i="8"/>
  <c r="Z9" i="8"/>
  <c r="AA9" i="8"/>
  <c r="AB9" i="8"/>
  <c r="O99" i="8"/>
  <c r="Y9" i="8"/>
  <c r="O144" i="8"/>
  <c r="S31" i="8"/>
  <c r="Z31" i="8"/>
  <c r="O115" i="8"/>
  <c r="S40" i="8"/>
  <c r="Z40" i="8"/>
  <c r="U117" i="8"/>
  <c r="Q117" i="8"/>
  <c r="AA117" i="8"/>
  <c r="AB117" i="8"/>
  <c r="U161" i="8"/>
  <c r="AA161" i="8"/>
  <c r="AB161" i="8"/>
  <c r="Q161" i="8"/>
  <c r="U154" i="8"/>
  <c r="Q154" i="8"/>
  <c r="AA154" i="8"/>
  <c r="AB154" i="8"/>
  <c r="S37" i="8"/>
  <c r="Z37" i="8"/>
  <c r="O164" i="8"/>
  <c r="O120" i="8"/>
  <c r="U109" i="8"/>
  <c r="AA109" i="8"/>
  <c r="AB109" i="8"/>
  <c r="Q109" i="8"/>
  <c r="AA40" i="8"/>
  <c r="AB40" i="8"/>
  <c r="Y43" i="8"/>
  <c r="AA43" i="8"/>
  <c r="AB43" i="8"/>
  <c r="AA36" i="8"/>
  <c r="AB36" i="8"/>
  <c r="AA30" i="8"/>
  <c r="AB30" i="8"/>
  <c r="AA12" i="8"/>
  <c r="AB12" i="8"/>
  <c r="AA23" i="8"/>
  <c r="AB23" i="8"/>
  <c r="AA13" i="8"/>
  <c r="AB13" i="8"/>
  <c r="AA10" i="8"/>
  <c r="AB10" i="8"/>
  <c r="AA28" i="8"/>
  <c r="AB28" i="8"/>
  <c r="AA39" i="8"/>
  <c r="AB39" i="8"/>
  <c r="AA37" i="8"/>
  <c r="AB37" i="8"/>
  <c r="AA34" i="8"/>
  <c r="AB34" i="8"/>
  <c r="AA32" i="8"/>
  <c r="AB32" i="8"/>
  <c r="U11" i="8"/>
  <c r="AA11" i="8"/>
  <c r="AB11" i="8"/>
  <c r="U31" i="8"/>
  <c r="AA31" i="8"/>
  <c r="AB31" i="8"/>
  <c r="AA24" i="8"/>
  <c r="AB24" i="8"/>
  <c r="AA41" i="8"/>
  <c r="AB41" i="8"/>
  <c r="AA26" i="8"/>
  <c r="AB26" i="8"/>
  <c r="AA17" i="8"/>
  <c r="AB17" i="8"/>
  <c r="AA15" i="8"/>
  <c r="AB15" i="8"/>
  <c r="AA20" i="8"/>
  <c r="AB20" i="8"/>
  <c r="AA16" i="8"/>
  <c r="AB16" i="8"/>
  <c r="Y21" i="8"/>
  <c r="U9" i="8"/>
  <c r="U37" i="8"/>
  <c r="U16" i="8"/>
  <c r="U40" i="8"/>
  <c r="V40" i="8"/>
  <c r="U47" i="8"/>
  <c r="U49" i="8"/>
  <c r="U39" i="8"/>
  <c r="U28" i="8"/>
  <c r="V19" i="8"/>
  <c r="V35" i="8"/>
  <c r="V42" i="8"/>
  <c r="U50" i="8"/>
  <c r="V27" i="8"/>
  <c r="U41" i="8"/>
  <c r="U51" i="8"/>
  <c r="U13" i="8"/>
  <c r="U45" i="8"/>
  <c r="V48" i="8"/>
  <c r="U32" i="8"/>
  <c r="U43" i="8"/>
  <c r="V38" i="8"/>
  <c r="U36" i="8"/>
  <c r="U30" i="8"/>
  <c r="U23" i="8"/>
  <c r="U17" i="8"/>
  <c r="V14" i="8"/>
  <c r="U10" i="8"/>
  <c r="U34" i="8"/>
  <c r="U46" i="8"/>
  <c r="U24" i="8"/>
  <c r="U12" i="8"/>
  <c r="U26" i="8"/>
  <c r="U15" i="8"/>
  <c r="U20" i="8"/>
  <c r="V18" i="8"/>
  <c r="N8" i="74"/>
  <c r="L8" i="74"/>
  <c r="AK98" i="40"/>
  <c r="AJ39" i="8"/>
  <c r="AL39" i="8"/>
  <c r="AJ32" i="8"/>
  <c r="AL32" i="8"/>
  <c r="AJ11" i="8"/>
  <c r="AL11" i="8"/>
  <c r="AJ28" i="8"/>
  <c r="AL28" i="8"/>
  <c r="AL46" i="8"/>
  <c r="AJ30" i="8"/>
  <c r="AL30" i="8"/>
  <c r="Y31" i="8"/>
  <c r="AJ34" i="8"/>
  <c r="AL34" i="8"/>
  <c r="AJ15" i="8"/>
  <c r="AL15" i="8"/>
  <c r="AL45" i="8"/>
  <c r="Y16" i="8"/>
  <c r="AJ12" i="8"/>
  <c r="AL12" i="8"/>
  <c r="Y28" i="8"/>
  <c r="AJ23" i="8"/>
  <c r="AL23" i="8"/>
  <c r="AL47" i="8"/>
  <c r="Y47" i="8"/>
  <c r="AJ16" i="8"/>
  <c r="AL16" i="8"/>
  <c r="AJ13" i="8"/>
  <c r="AL13" i="8"/>
  <c r="AJ9" i="8"/>
  <c r="AL51" i="8"/>
  <c r="Z109" i="8"/>
  <c r="X109" i="8"/>
  <c r="P109" i="8"/>
  <c r="AJ109" i="8"/>
  <c r="AL109" i="8"/>
  <c r="Y109" i="8"/>
  <c r="U99" i="8"/>
  <c r="Q99" i="8"/>
  <c r="AA99" i="8"/>
  <c r="AB99" i="8"/>
  <c r="U166" i="8"/>
  <c r="AA166" i="8"/>
  <c r="AB166" i="8"/>
  <c r="Q166" i="8"/>
  <c r="U156" i="8"/>
  <c r="Q156" i="8"/>
  <c r="AA156" i="8"/>
  <c r="AB156" i="8"/>
  <c r="U153" i="8"/>
  <c r="Q153" i="8"/>
  <c r="AA153" i="8"/>
  <c r="AB153" i="8"/>
  <c r="U114" i="8"/>
  <c r="Q114" i="8"/>
  <c r="AA114" i="8"/>
  <c r="AB114" i="8"/>
  <c r="U124" i="8"/>
  <c r="Q124" i="8"/>
  <c r="AA124" i="8"/>
  <c r="AB124" i="8"/>
  <c r="U169" i="8"/>
  <c r="Q169" i="8"/>
  <c r="AA169" i="8"/>
  <c r="AB169" i="8"/>
  <c r="U173" i="8"/>
  <c r="AA173" i="8"/>
  <c r="AB173" i="8"/>
  <c r="Q173" i="8"/>
  <c r="U116" i="8"/>
  <c r="AA116" i="8"/>
  <c r="AB116" i="8"/>
  <c r="Q116" i="8"/>
  <c r="U118" i="8"/>
  <c r="Q118" i="8"/>
  <c r="AA118" i="8"/>
  <c r="AB118" i="8"/>
  <c r="U162" i="8"/>
  <c r="Q162" i="8"/>
  <c r="AA162" i="8"/>
  <c r="AB162" i="8"/>
  <c r="U165" i="8"/>
  <c r="AA165" i="8"/>
  <c r="AB165" i="8"/>
  <c r="Q165" i="8"/>
  <c r="S27" i="8"/>
  <c r="Z27" i="8"/>
  <c r="S42" i="8"/>
  <c r="Z42" i="8"/>
  <c r="O163" i="8"/>
  <c r="S35" i="8"/>
  <c r="Z35" i="8"/>
  <c r="O119" i="8"/>
  <c r="U120" i="8"/>
  <c r="AA120" i="8"/>
  <c r="AB120" i="8"/>
  <c r="Q120" i="8"/>
  <c r="Z161" i="8"/>
  <c r="P161" i="8"/>
  <c r="AJ161" i="8"/>
  <c r="AL161" i="8"/>
  <c r="Y161" i="8"/>
  <c r="X161" i="8"/>
  <c r="AJ40" i="8"/>
  <c r="AL40" i="8"/>
  <c r="AJ31" i="8"/>
  <c r="AL31" i="8"/>
  <c r="U123" i="8"/>
  <c r="Q123" i="8"/>
  <c r="AA123" i="8"/>
  <c r="AB123" i="8"/>
  <c r="AJ24" i="8"/>
  <c r="AL24" i="8"/>
  <c r="U149" i="8"/>
  <c r="AA149" i="8"/>
  <c r="Q149" i="8"/>
  <c r="AJ26" i="8"/>
  <c r="AL26" i="8"/>
  <c r="U146" i="8"/>
  <c r="AA146" i="8"/>
  <c r="AB146" i="8"/>
  <c r="Q146" i="8"/>
  <c r="AJ36" i="8"/>
  <c r="AL36" i="8"/>
  <c r="U125" i="8"/>
  <c r="Q125" i="8"/>
  <c r="AA125" i="8"/>
  <c r="AB125" i="8"/>
  <c r="AJ10" i="8"/>
  <c r="AL10" i="8"/>
  <c r="U147" i="8"/>
  <c r="Q147" i="8"/>
  <c r="AA147" i="8"/>
  <c r="AB147" i="8"/>
  <c r="U160" i="8"/>
  <c r="Q160" i="8"/>
  <c r="AA160" i="8"/>
  <c r="AB160" i="8"/>
  <c r="U150" i="8"/>
  <c r="AA150" i="8"/>
  <c r="Q150" i="8"/>
  <c r="AK144" i="8"/>
  <c r="L8" i="30"/>
  <c r="H8" i="30"/>
  <c r="U100" i="8"/>
  <c r="Q100" i="8"/>
  <c r="AA100" i="8"/>
  <c r="AB100" i="8"/>
  <c r="U122" i="8"/>
  <c r="Q122" i="8"/>
  <c r="AA122" i="8"/>
  <c r="AB122" i="8"/>
  <c r="U158" i="8"/>
  <c r="AA158" i="8"/>
  <c r="Q158" i="8"/>
  <c r="S14" i="8"/>
  <c r="Z14" i="8"/>
  <c r="O148" i="8"/>
  <c r="O103" i="8"/>
  <c r="S38" i="8"/>
  <c r="Z38" i="8"/>
  <c r="O121" i="8"/>
  <c r="O171" i="8"/>
  <c r="O127" i="8"/>
  <c r="S22" i="8"/>
  <c r="Z22" i="8"/>
  <c r="O155" i="8"/>
  <c r="O110" i="8"/>
  <c r="U164" i="8"/>
  <c r="Q164" i="8"/>
  <c r="AA164" i="8"/>
  <c r="AB164" i="8"/>
  <c r="Z154" i="8"/>
  <c r="Y154" i="8"/>
  <c r="P154" i="8"/>
  <c r="AJ154" i="8"/>
  <c r="AL154" i="8"/>
  <c r="X154" i="8"/>
  <c r="Z117" i="8"/>
  <c r="P117" i="8"/>
  <c r="AJ117" i="8"/>
  <c r="AL117" i="8"/>
  <c r="Y117" i="8"/>
  <c r="X117" i="8"/>
  <c r="Q144" i="8"/>
  <c r="U144" i="8"/>
  <c r="AA144" i="8"/>
  <c r="AB144" i="8"/>
  <c r="U172" i="8"/>
  <c r="Q172" i="8"/>
  <c r="AA172" i="8"/>
  <c r="AB172" i="8"/>
  <c r="U108" i="8"/>
  <c r="Q108" i="8"/>
  <c r="AA108" i="8"/>
  <c r="AB108" i="8"/>
  <c r="U167" i="8"/>
  <c r="Q167" i="8"/>
  <c r="AA167" i="8"/>
  <c r="AB167" i="8"/>
  <c r="U128" i="8"/>
  <c r="AA128" i="8"/>
  <c r="AB128" i="8"/>
  <c r="Q128" i="8"/>
  <c r="H8" i="58"/>
  <c r="L8" i="58"/>
  <c r="U126" i="8"/>
  <c r="Q126" i="8"/>
  <c r="AA126" i="8"/>
  <c r="AB126" i="8"/>
  <c r="U170" i="8"/>
  <c r="AA170" i="8"/>
  <c r="AB170" i="8"/>
  <c r="Q170" i="8"/>
  <c r="S18" i="8"/>
  <c r="Z18" i="8"/>
  <c r="O151" i="8"/>
  <c r="O106" i="8"/>
  <c r="S19" i="8"/>
  <c r="Z19" i="8"/>
  <c r="O152" i="8"/>
  <c r="O107" i="8"/>
  <c r="S44" i="8"/>
  <c r="Z44" i="8"/>
  <c r="O168" i="8"/>
  <c r="AJ37" i="8"/>
  <c r="AL37" i="8"/>
  <c r="U115" i="8"/>
  <c r="Q115" i="8"/>
  <c r="AA115" i="8"/>
  <c r="AB115" i="8"/>
  <c r="AJ41" i="8"/>
  <c r="AL41" i="8"/>
  <c r="U111" i="8"/>
  <c r="Q111" i="8"/>
  <c r="AA111" i="8"/>
  <c r="AB111" i="8"/>
  <c r="AL50" i="8"/>
  <c r="AJ20" i="8"/>
  <c r="AL20" i="8"/>
  <c r="AA104" i="8"/>
  <c r="U104" i="8"/>
  <c r="Q104" i="8"/>
  <c r="AJ17" i="8"/>
  <c r="AL17" i="8"/>
  <c r="U101" i="8"/>
  <c r="Q101" i="8"/>
  <c r="AA101" i="8"/>
  <c r="AB101" i="8"/>
  <c r="U159" i="8"/>
  <c r="Q159" i="8"/>
  <c r="AA159" i="8"/>
  <c r="AB159" i="8"/>
  <c r="AJ43" i="8"/>
  <c r="AL43" i="8"/>
  <c r="U102" i="8"/>
  <c r="Q102" i="8"/>
  <c r="AA102" i="8"/>
  <c r="AB102" i="8"/>
  <c r="U105" i="8"/>
  <c r="AA105" i="8"/>
  <c r="Q105" i="8"/>
  <c r="U145" i="8"/>
  <c r="Q145" i="8"/>
  <c r="AA145" i="8"/>
  <c r="AB145" i="8"/>
  <c r="U113" i="8"/>
  <c r="AA113" i="8"/>
  <c r="Q113" i="8"/>
  <c r="AA42" i="8"/>
  <c r="AB42" i="8"/>
  <c r="AA22" i="8"/>
  <c r="AB22" i="8"/>
  <c r="Y22" i="8"/>
  <c r="Y20" i="8"/>
  <c r="Y46" i="8"/>
  <c r="Y34" i="8"/>
  <c r="Y13" i="8"/>
  <c r="AA27" i="8"/>
  <c r="AB27" i="8"/>
  <c r="Y17" i="8"/>
  <c r="Y41" i="8"/>
  <c r="Y39" i="8"/>
  <c r="Y12" i="8"/>
  <c r="Y45" i="8"/>
  <c r="AA38" i="8"/>
  <c r="AB38" i="8"/>
  <c r="AA18" i="8"/>
  <c r="AB18" i="8"/>
  <c r="AA35" i="8"/>
  <c r="AB35" i="8"/>
  <c r="AA19" i="8"/>
  <c r="AB19" i="8"/>
  <c r="AA44" i="8"/>
  <c r="AB44" i="8"/>
  <c r="Y15" i="8"/>
  <c r="Y26" i="8"/>
  <c r="Y50" i="8"/>
  <c r="Y10" i="8"/>
  <c r="Y51" i="8"/>
  <c r="Y36" i="8"/>
  <c r="Y40" i="8"/>
  <c r="AA14" i="8"/>
  <c r="AB14" i="8"/>
  <c r="Y24" i="8"/>
  <c r="Y11" i="8"/>
  <c r="Y32" i="8"/>
  <c r="Y37" i="8"/>
  <c r="Y23" i="8"/>
  <c r="Y30" i="8"/>
  <c r="AE9" i="8"/>
  <c r="AH9" i="8"/>
  <c r="U44" i="8"/>
  <c r="V25" i="8"/>
  <c r="U22" i="8"/>
  <c r="AJ22" i="8"/>
  <c r="AL22" i="8"/>
  <c r="H8" i="31"/>
  <c r="U42" i="8"/>
  <c r="U35" i="8"/>
  <c r="AJ35" i="8"/>
  <c r="AL35" i="8"/>
  <c r="U19" i="8"/>
  <c r="U14" i="8"/>
  <c r="U27" i="8"/>
  <c r="U18" i="8"/>
  <c r="U38" i="8"/>
  <c r="U48" i="8"/>
  <c r="AJ38" i="8"/>
  <c r="AL38" i="8"/>
  <c r="AJ18" i="8"/>
  <c r="AL18" i="8"/>
  <c r="AK99" i="62"/>
  <c r="AJ27" i="8"/>
  <c r="AL27" i="8"/>
  <c r="AK9" i="8"/>
  <c r="AL9" i="8"/>
  <c r="AK9" i="40"/>
  <c r="AL9" i="40"/>
  <c r="Z105" i="8"/>
  <c r="P105" i="8"/>
  <c r="AJ105" i="8"/>
  <c r="AL105" i="8"/>
  <c r="Y105" i="8"/>
  <c r="X105" i="8"/>
  <c r="U152" i="8"/>
  <c r="Q152" i="8"/>
  <c r="AA152" i="8"/>
  <c r="AB152" i="8"/>
  <c r="Z108" i="8"/>
  <c r="P108" i="8"/>
  <c r="AJ108" i="8"/>
  <c r="AL108" i="8"/>
  <c r="Y108" i="8"/>
  <c r="X108" i="8"/>
  <c r="O157" i="8"/>
  <c r="S25" i="8"/>
  <c r="Z25" i="8"/>
  <c r="O112" i="8"/>
  <c r="Z102" i="8"/>
  <c r="P102" i="8"/>
  <c r="AJ102" i="8"/>
  <c r="AL102" i="8"/>
  <c r="X102" i="8"/>
  <c r="Y102" i="8"/>
  <c r="Z159" i="8"/>
  <c r="P159" i="8"/>
  <c r="AJ159" i="8"/>
  <c r="AL159" i="8"/>
  <c r="X159" i="8"/>
  <c r="Y159" i="8"/>
  <c r="Z101" i="8"/>
  <c r="P101" i="8"/>
  <c r="AJ101" i="8"/>
  <c r="AL101" i="8"/>
  <c r="Y101" i="8"/>
  <c r="X101" i="8"/>
  <c r="Z104" i="8"/>
  <c r="P104" i="8"/>
  <c r="AJ104" i="8"/>
  <c r="AL104" i="8"/>
  <c r="Y104" i="8"/>
  <c r="X104" i="8"/>
  <c r="Z115" i="8"/>
  <c r="X115" i="8"/>
  <c r="Y115" i="8"/>
  <c r="P115" i="8"/>
  <c r="AJ115" i="8"/>
  <c r="AL115" i="8"/>
  <c r="U107" i="8"/>
  <c r="Q107" i="8"/>
  <c r="AA107" i="8"/>
  <c r="AB107" i="8"/>
  <c r="AJ19" i="8"/>
  <c r="AL19" i="8"/>
  <c r="U151" i="8"/>
  <c r="Q151" i="8"/>
  <c r="AA151" i="8"/>
  <c r="AB151" i="8"/>
  <c r="U155" i="8"/>
  <c r="Q155" i="8"/>
  <c r="AA155" i="8"/>
  <c r="AB155" i="8"/>
  <c r="U171" i="8"/>
  <c r="Q171" i="8"/>
  <c r="AA171" i="8"/>
  <c r="AB171" i="8"/>
  <c r="U148" i="8"/>
  <c r="Q148" i="8"/>
  <c r="AA148" i="8"/>
  <c r="AB148" i="8"/>
  <c r="Z122" i="8"/>
  <c r="P122" i="8"/>
  <c r="AJ122" i="8"/>
  <c r="AL122" i="8"/>
  <c r="X122" i="8"/>
  <c r="Y122" i="8"/>
  <c r="Z100" i="8"/>
  <c r="Y100" i="8"/>
  <c r="X100" i="8"/>
  <c r="P100" i="8"/>
  <c r="AJ100" i="8"/>
  <c r="AL100" i="8"/>
  <c r="Z160" i="8"/>
  <c r="X160" i="8"/>
  <c r="P160" i="8"/>
  <c r="AJ160" i="8"/>
  <c r="AL160" i="8"/>
  <c r="Y160" i="8"/>
  <c r="Z147" i="8"/>
  <c r="P147" i="8"/>
  <c r="AJ147" i="8"/>
  <c r="AL147" i="8"/>
  <c r="X147" i="8"/>
  <c r="Y147" i="8"/>
  <c r="Z123" i="8"/>
  <c r="X123" i="8"/>
  <c r="Y123" i="8"/>
  <c r="P123" i="8"/>
  <c r="AJ123" i="8"/>
  <c r="AL123" i="8"/>
  <c r="AJ42" i="8"/>
  <c r="AL42" i="8"/>
  <c r="Z165" i="8"/>
  <c r="P165" i="8"/>
  <c r="AJ165" i="8"/>
  <c r="AL165" i="8"/>
  <c r="Y165" i="8"/>
  <c r="X165" i="8"/>
  <c r="Z116" i="8"/>
  <c r="Y116" i="8"/>
  <c r="P116" i="8"/>
  <c r="AJ116" i="8"/>
  <c r="AL116" i="8"/>
  <c r="X116" i="8"/>
  <c r="Z173" i="8"/>
  <c r="Y173" i="8"/>
  <c r="P173" i="8"/>
  <c r="AJ173" i="8"/>
  <c r="AL173" i="8"/>
  <c r="X173" i="8"/>
  <c r="Z166" i="8"/>
  <c r="Y166" i="8"/>
  <c r="P166" i="8"/>
  <c r="AJ166" i="8"/>
  <c r="AL166" i="8"/>
  <c r="X166" i="8"/>
  <c r="Z113" i="8"/>
  <c r="Y113" i="8"/>
  <c r="P113" i="8"/>
  <c r="AJ113" i="8"/>
  <c r="AL113" i="8"/>
  <c r="X113" i="8"/>
  <c r="Z145" i="8"/>
  <c r="P145" i="8"/>
  <c r="AJ145" i="8"/>
  <c r="AL145" i="8"/>
  <c r="X145" i="8"/>
  <c r="Y145" i="8"/>
  <c r="U168" i="8"/>
  <c r="Q168" i="8"/>
  <c r="AA168" i="8"/>
  <c r="AB168" i="8"/>
  <c r="U106" i="8"/>
  <c r="Q106" i="8"/>
  <c r="AA106" i="8"/>
  <c r="AB106" i="8"/>
  <c r="Z128" i="8"/>
  <c r="Y128" i="8"/>
  <c r="X128" i="8"/>
  <c r="P128" i="8"/>
  <c r="AJ128" i="8"/>
  <c r="AL128" i="8"/>
  <c r="U110" i="8"/>
  <c r="Q110" i="8"/>
  <c r="AA110" i="8"/>
  <c r="AB110" i="8"/>
  <c r="AL48" i="8"/>
  <c r="AJ14" i="8"/>
  <c r="AL14" i="8"/>
  <c r="AL98" i="40"/>
  <c r="Z125" i="8"/>
  <c r="P125" i="8"/>
  <c r="AJ125" i="8"/>
  <c r="AL125" i="8"/>
  <c r="X125" i="8"/>
  <c r="Y125" i="8"/>
  <c r="Z146" i="8"/>
  <c r="P146" i="8"/>
  <c r="AJ146" i="8"/>
  <c r="AL146" i="8"/>
  <c r="Y146" i="8"/>
  <c r="X146" i="8"/>
  <c r="Z120" i="8"/>
  <c r="Y120" i="8"/>
  <c r="X120" i="8"/>
  <c r="P120" i="8"/>
  <c r="AJ120" i="8"/>
  <c r="AL120" i="8"/>
  <c r="Z162" i="8"/>
  <c r="X162" i="8"/>
  <c r="Y162" i="8"/>
  <c r="P162" i="8"/>
  <c r="AJ162" i="8"/>
  <c r="AL162" i="8"/>
  <c r="Z118" i="8"/>
  <c r="X118" i="8"/>
  <c r="P118" i="8"/>
  <c r="AJ118" i="8"/>
  <c r="AL118" i="8"/>
  <c r="Y118" i="8"/>
  <c r="Z169" i="8"/>
  <c r="P169" i="8"/>
  <c r="AJ169" i="8"/>
  <c r="AL169" i="8"/>
  <c r="Y169" i="8"/>
  <c r="X169" i="8"/>
  <c r="Z124" i="8"/>
  <c r="Y124" i="8"/>
  <c r="P124" i="8"/>
  <c r="AJ124" i="8"/>
  <c r="AL124" i="8"/>
  <c r="X124" i="8"/>
  <c r="Z114" i="8"/>
  <c r="X114" i="8"/>
  <c r="P114" i="8"/>
  <c r="AJ114" i="8"/>
  <c r="AL114" i="8"/>
  <c r="Y114" i="8"/>
  <c r="Z153" i="8"/>
  <c r="P153" i="8"/>
  <c r="AJ153" i="8"/>
  <c r="AL153" i="8"/>
  <c r="X153" i="8"/>
  <c r="Y153" i="8"/>
  <c r="Z156" i="8"/>
  <c r="P156" i="8"/>
  <c r="AJ156" i="8"/>
  <c r="AL156" i="8"/>
  <c r="X156" i="8"/>
  <c r="Y156" i="8"/>
  <c r="Z99" i="8"/>
  <c r="X99" i="8"/>
  <c r="P99" i="8"/>
  <c r="AJ99" i="8"/>
  <c r="Y99" i="8"/>
  <c r="Z170" i="8"/>
  <c r="P170" i="8"/>
  <c r="AJ170" i="8"/>
  <c r="AL170" i="8"/>
  <c r="Y170" i="8"/>
  <c r="X170" i="8"/>
  <c r="Z164" i="8"/>
  <c r="P164" i="8"/>
  <c r="AJ164" i="8"/>
  <c r="AL164" i="8"/>
  <c r="X164" i="8"/>
  <c r="Y164" i="8"/>
  <c r="AK99" i="8"/>
  <c r="Z149" i="8"/>
  <c r="Y149" i="8"/>
  <c r="P149" i="8"/>
  <c r="AJ149" i="8"/>
  <c r="AL149" i="8"/>
  <c r="X149" i="8"/>
  <c r="AL49" i="8"/>
  <c r="U163" i="8"/>
  <c r="Q163" i="8"/>
  <c r="AA163" i="8"/>
  <c r="AB163" i="8"/>
  <c r="Z167" i="8"/>
  <c r="X167" i="8"/>
  <c r="P167" i="8"/>
  <c r="AJ167" i="8"/>
  <c r="AL167" i="8"/>
  <c r="Y167" i="8"/>
  <c r="Z172" i="8"/>
  <c r="P172" i="8"/>
  <c r="AJ172" i="8"/>
  <c r="AL172" i="8"/>
  <c r="Y172" i="8"/>
  <c r="X172" i="8"/>
  <c r="U127" i="8"/>
  <c r="Q127" i="8"/>
  <c r="AA127" i="8"/>
  <c r="AB127" i="8"/>
  <c r="AK143" i="40"/>
  <c r="AL143" i="40"/>
  <c r="Z111" i="8"/>
  <c r="Y111" i="8"/>
  <c r="X111" i="8"/>
  <c r="P111" i="8"/>
  <c r="AJ111" i="8"/>
  <c r="AL111" i="8"/>
  <c r="AJ44" i="8"/>
  <c r="AL44" i="8"/>
  <c r="Z126" i="8"/>
  <c r="P126" i="8"/>
  <c r="AJ126" i="8"/>
  <c r="AL126" i="8"/>
  <c r="X126" i="8"/>
  <c r="Y126" i="8"/>
  <c r="P144" i="8"/>
  <c r="AJ144" i="8"/>
  <c r="AL144" i="8"/>
  <c r="Z144" i="8"/>
  <c r="X144" i="8"/>
  <c r="Y144" i="8"/>
  <c r="U121" i="8"/>
  <c r="Q121" i="8"/>
  <c r="AA121" i="8"/>
  <c r="AB121" i="8"/>
  <c r="U103" i="8"/>
  <c r="Q103" i="8"/>
  <c r="AA103" i="8"/>
  <c r="AB103" i="8"/>
  <c r="Z158" i="8"/>
  <c r="Y158" i="8"/>
  <c r="P158" i="8"/>
  <c r="AJ158" i="8"/>
  <c r="AL158" i="8"/>
  <c r="X158" i="8"/>
  <c r="Z150" i="8"/>
  <c r="Y150" i="8"/>
  <c r="P150" i="8"/>
  <c r="AJ150" i="8"/>
  <c r="AL150" i="8"/>
  <c r="X150" i="8"/>
  <c r="U119" i="8"/>
  <c r="Q119" i="8"/>
  <c r="AA119" i="8"/>
  <c r="AB119" i="8"/>
  <c r="AA25" i="8"/>
  <c r="AB25" i="8"/>
  <c r="Y44" i="8"/>
  <c r="Y19" i="8"/>
  <c r="Y27" i="8"/>
  <c r="Y49" i="8"/>
  <c r="Y14" i="8"/>
  <c r="Y18" i="8"/>
  <c r="Y48" i="8"/>
  <c r="Y42" i="8"/>
  <c r="Y35" i="8"/>
  <c r="Y38" i="8"/>
  <c r="U25" i="8"/>
  <c r="AL54" i="62"/>
  <c r="AL99" i="62"/>
  <c r="Z119" i="8"/>
  <c r="Y119" i="8"/>
  <c r="X119" i="8"/>
  <c r="P119" i="8"/>
  <c r="AJ119" i="8"/>
  <c r="AL119" i="8"/>
  <c r="Z103" i="8"/>
  <c r="X103" i="8"/>
  <c r="Y103" i="8"/>
  <c r="P103" i="8"/>
  <c r="AJ103" i="8"/>
  <c r="AL103" i="8"/>
  <c r="Z121" i="8"/>
  <c r="X121" i="8"/>
  <c r="P121" i="8"/>
  <c r="AJ121" i="8"/>
  <c r="AL121" i="8"/>
  <c r="Y121" i="8"/>
  <c r="AL99" i="8"/>
  <c r="Z110" i="8"/>
  <c r="P110" i="8"/>
  <c r="AJ110" i="8"/>
  <c r="AL110" i="8"/>
  <c r="Y110" i="8"/>
  <c r="X110" i="8"/>
  <c r="Z106" i="8"/>
  <c r="P106" i="8"/>
  <c r="AJ106" i="8"/>
  <c r="AL106" i="8"/>
  <c r="Y106" i="8"/>
  <c r="X106" i="8"/>
  <c r="Z168" i="8"/>
  <c r="P168" i="8"/>
  <c r="AJ168" i="8"/>
  <c r="AL168" i="8"/>
  <c r="Y168" i="8"/>
  <c r="X168" i="8"/>
  <c r="Z107" i="8"/>
  <c r="X107" i="8"/>
  <c r="P107" i="8"/>
  <c r="AJ107" i="8"/>
  <c r="AL107" i="8"/>
  <c r="Y107" i="8"/>
  <c r="U112" i="8"/>
  <c r="AA112" i="8"/>
  <c r="Q112" i="8"/>
  <c r="Z127" i="8"/>
  <c r="X127" i="8"/>
  <c r="Y127" i="8"/>
  <c r="P127" i="8"/>
  <c r="AJ127" i="8"/>
  <c r="AL127" i="8"/>
  <c r="Z163" i="8"/>
  <c r="P163" i="8"/>
  <c r="AJ163" i="8"/>
  <c r="AL163" i="8"/>
  <c r="X163" i="8"/>
  <c r="Y163" i="8"/>
  <c r="AJ25" i="8"/>
  <c r="AL25" i="8"/>
  <c r="Z152" i="8"/>
  <c r="P152" i="8"/>
  <c r="AJ152" i="8"/>
  <c r="AL152" i="8"/>
  <c r="Y152" i="8"/>
  <c r="X152" i="8"/>
  <c r="Z148" i="8"/>
  <c r="X148" i="8"/>
  <c r="Y148" i="8"/>
  <c r="P148" i="8"/>
  <c r="AJ148" i="8"/>
  <c r="AL148" i="8"/>
  <c r="Z171" i="8"/>
  <c r="P171" i="8"/>
  <c r="AJ171" i="8"/>
  <c r="AL171" i="8"/>
  <c r="X171" i="8"/>
  <c r="Y171" i="8"/>
  <c r="Z155" i="8"/>
  <c r="X155" i="8"/>
  <c r="P155" i="8"/>
  <c r="AJ155" i="8"/>
  <c r="AL155" i="8"/>
  <c r="Y155" i="8"/>
  <c r="Z151" i="8"/>
  <c r="P151" i="8"/>
  <c r="AJ151" i="8"/>
  <c r="AL151" i="8"/>
  <c r="X151" i="8"/>
  <c r="Y151" i="8"/>
  <c r="U157" i="8"/>
  <c r="AA157" i="8"/>
  <c r="AB157" i="8"/>
  <c r="Q157" i="8"/>
  <c r="Y25" i="8"/>
  <c r="Z157" i="8"/>
  <c r="Y157" i="8"/>
  <c r="X157" i="8"/>
  <c r="P157" i="8"/>
  <c r="AJ157" i="8"/>
  <c r="AL157" i="8"/>
  <c r="Z112" i="8"/>
  <c r="Y112" i="8"/>
  <c r="P112" i="8"/>
  <c r="AJ112" i="8"/>
  <c r="AL112" i="8"/>
  <c r="X112" i="8"/>
</calcChain>
</file>

<file path=xl/sharedStrings.xml><?xml version="1.0" encoding="utf-8"?>
<sst xmlns="http://schemas.openxmlformats.org/spreadsheetml/2006/main" count="1904" uniqueCount="556">
  <si>
    <t>Cursos de graduação modalidade a distância</t>
  </si>
  <si>
    <t>Código</t>
  </si>
  <si>
    <t>Curso</t>
  </si>
  <si>
    <t>Mensalidade</t>
  </si>
  <si>
    <t>*Estimulo Adimplência</t>
  </si>
  <si>
    <t>Mensalidade a Pagar</t>
  </si>
  <si>
    <t>Semestralidade</t>
  </si>
  <si>
    <t>Semestralidade com Estimulo Adimplência</t>
  </si>
  <si>
    <t>Administração (B)</t>
  </si>
  <si>
    <t>Análise e Desenvolvimento de Sistemas (T)</t>
  </si>
  <si>
    <t>Ciências Sociais (L)</t>
  </si>
  <si>
    <t>Gestão Ambiental (T)</t>
  </si>
  <si>
    <t>Gestão de Recursos Humanos (T)</t>
  </si>
  <si>
    <t>Gestão da Tecnologia da Informação (T)</t>
  </si>
  <si>
    <t>Gestão Financeira (T)</t>
  </si>
  <si>
    <t>Gestão Pública (T)</t>
  </si>
  <si>
    <t>Letras - Língua Estrangeira (L)</t>
  </si>
  <si>
    <t>Logística (T)</t>
  </si>
  <si>
    <t>Marketing (T)</t>
  </si>
  <si>
    <r>
      <t xml:space="preserve">Pedagogia (L) - </t>
    </r>
    <r>
      <rPr>
        <sz val="8"/>
        <rFont val="Arial"/>
        <family val="2"/>
      </rPr>
      <t>Docência na Ed Infantil e nas Séries Iniciais do EF</t>
    </r>
  </si>
  <si>
    <t>Sistemas de Informação (B)</t>
  </si>
  <si>
    <t>Teologia (B)</t>
  </si>
  <si>
    <t>Teologia (I)</t>
  </si>
  <si>
    <t>(B) Bacharelado  (L) Licenciatura  (T) Tecnólogo (LFE) Linha de formação específica  (I) Integralização de créditos para a conclusão do curso</t>
  </si>
  <si>
    <t>* Conforme parágrafos 4º e 5º da clausula 13 do Contrato de Adesão - Prestação de Serviços Educacionais.</t>
  </si>
  <si>
    <t>Região</t>
  </si>
  <si>
    <t>ABC e GRU</t>
  </si>
  <si>
    <t>N, NE e CO</t>
  </si>
  <si>
    <t>Matemática (L)</t>
  </si>
  <si>
    <t>Jogos Digitais (T)</t>
  </si>
  <si>
    <t>*Estímulo Adimplência</t>
  </si>
  <si>
    <t>Semestralidade com Estímulo Adimplência</t>
  </si>
  <si>
    <t>S e SE</t>
  </si>
  <si>
    <t>% de Desconto</t>
  </si>
  <si>
    <t>Adimplência</t>
  </si>
  <si>
    <t>REAJUSTE 2017</t>
  </si>
  <si>
    <t>Ciências Sociais (Segunda Licenciatura)</t>
  </si>
  <si>
    <t>Letras - Língua Portuguesa (Segunda Licenciatura)</t>
  </si>
  <si>
    <t>Letras - Português / Espanhol (Segunda Licenciatura)</t>
  </si>
  <si>
    <t>Matemática (Segunda Licenciatura)</t>
  </si>
  <si>
    <t>Pedagogia (Segunda Licenciatura)</t>
  </si>
  <si>
    <t>Engenharia Ambiental e Sanitária</t>
  </si>
  <si>
    <t>Valor do Desconto</t>
  </si>
  <si>
    <t>Gestão Comercial (T) (Online)</t>
  </si>
  <si>
    <t>Gestão Portuária (T) (Online)</t>
  </si>
  <si>
    <t>Gestão de Seguros (T) (Online)</t>
  </si>
  <si>
    <t>Gestão Financeira (T) (Online)</t>
  </si>
  <si>
    <t>Marketing (T) (Online)</t>
  </si>
  <si>
    <t>Gestão de Segurança Pública (T) (Online)</t>
  </si>
  <si>
    <t>Gestão de Comércio Exterior (T) (Online)</t>
  </si>
  <si>
    <t>Ciências Contábeis (B) (Online)</t>
  </si>
  <si>
    <t>Mensalidade com desconto</t>
  </si>
  <si>
    <t>Ciências Biológicas (Segunda Licenciatura)</t>
  </si>
  <si>
    <t>Segurança Pública (T) (Online)</t>
  </si>
  <si>
    <t>Letras - Português / Espanhol (L)</t>
  </si>
  <si>
    <t>Análise e Desenvolvimento de Sistemas (T) (Online)</t>
  </si>
  <si>
    <t>Gestão Hospitalar (T) (Online)</t>
  </si>
  <si>
    <t>GUARULHOS</t>
  </si>
  <si>
    <t>Pedagogia (L) - Docência na Ed Infantil e nas Séries Iniciais do EF</t>
  </si>
  <si>
    <t>Processos Gerenciais (T) - Gestão de Pequenas e Médias Empresas</t>
  </si>
  <si>
    <t>Check Mensalidade e Desconto</t>
  </si>
  <si>
    <t>Check Mensalidade Líquida</t>
  </si>
  <si>
    <t>Check Adimplência</t>
  </si>
  <si>
    <t>Check Reajuste Mensalidade</t>
  </si>
  <si>
    <t>Check Reajuste Valor com Desconto</t>
  </si>
  <si>
    <t>Check Reajuste Valor a Pagar</t>
  </si>
  <si>
    <t>Check Edital 2017</t>
  </si>
  <si>
    <t>Check Edital 2018</t>
  </si>
  <si>
    <t>Preço Integral - Região ABC e GRU</t>
  </si>
  <si>
    <t>Promo 2ºS - Região ABC e GRU I</t>
  </si>
  <si>
    <t>Promo 2ºS - Região ABC e GRU II</t>
  </si>
  <si>
    <t>Promo 2ºS - Região ABC e GRUIII</t>
  </si>
  <si>
    <t>PREÇOS 2018</t>
  </si>
  <si>
    <t>São Bernardo do Campo, 12 de setembro de 2017</t>
  </si>
  <si>
    <t>Robson Ramos de Aguiar</t>
  </si>
  <si>
    <t>Diretor Geral</t>
  </si>
  <si>
    <t>Promo 2ºS - Região S e SE I</t>
  </si>
  <si>
    <t>Preço Integral - Região S e SE</t>
  </si>
  <si>
    <t>Promo 2ºS - Região S e SE III</t>
  </si>
  <si>
    <t>Promo 2ºS - Região N, NE e CO I</t>
  </si>
  <si>
    <t>Preço Integral - Região N, NE e CO</t>
  </si>
  <si>
    <t>Promo 2ºS - Região N, NE e CO II</t>
  </si>
  <si>
    <t>Polos</t>
  </si>
  <si>
    <t>Região Norte, Nordeste e Centro-Oeste</t>
  </si>
  <si>
    <t>Região Sul e Sudeste</t>
  </si>
  <si>
    <t>Região ABC e Guarulhos</t>
  </si>
  <si>
    <t>Sudeste e Sul</t>
  </si>
  <si>
    <t>Centro-Oeste, Nordeste e Norte</t>
  </si>
  <si>
    <t>Bacharelados e Licenciaturas EAD</t>
  </si>
  <si>
    <t>Tecnólogos e Segundas Licenciaturas EAD</t>
  </si>
  <si>
    <t>Pós-Graduação Lato Sensu EAD</t>
  </si>
  <si>
    <t>Veteranos</t>
  </si>
  <si>
    <t>Calouros</t>
  </si>
  <si>
    <t>Os preços com estímulo a adimplência foram padronizados em:</t>
  </si>
  <si>
    <t>Nível</t>
  </si>
  <si>
    <t>Foram inseridos os cursos e polos informados pelo Diretor do EAD para a oferta de 2018</t>
  </si>
  <si>
    <t>Região Metropolitana de SP*</t>
  </si>
  <si>
    <t>* Inclui também os polos da Região ABC e GRU</t>
  </si>
  <si>
    <t>Para 2018, decidiu-se que os preços com descontos praticados em 2017 seriam mantidos apenas para os Veteranos. E os Calouros de 2018 teriam um valor diferenciado.</t>
  </si>
  <si>
    <t>Os Editais estão divididos em 3 regiões:</t>
  </si>
  <si>
    <t>S e SE (cor verde)</t>
  </si>
  <si>
    <t>N, NE e CO (cor azul claro)</t>
  </si>
  <si>
    <t>ABC e GRU (cor azul escuro)</t>
  </si>
  <si>
    <t>Em cada região há:</t>
  </si>
  <si>
    <t>Abas"Promo" - com valores a serem aplicados aos Veteranos</t>
  </si>
  <si>
    <t>Abas"Calouros" - com valores a serem aplicados aos Calouros</t>
  </si>
  <si>
    <t>Os polos de oferta estão indicados em cada aba.</t>
  </si>
  <si>
    <t>Observações</t>
  </si>
  <si>
    <t>Apresentação dos Editais:</t>
  </si>
  <si>
    <t>Preços vigentes para 2018 - Veteranos - Ingressantes 2017 1ºS</t>
  </si>
  <si>
    <t>Preços vigentes para o 1º Semestre 2018 - com Desconto Promocional - Veteranos - Ingressantes 2017 1ºS</t>
  </si>
  <si>
    <t>Foram, também, replicados os mesmos polos ofertados no 1º Semestre de  2017</t>
  </si>
  <si>
    <t xml:space="preserve">Os editais de preços deste arquivo foram elaborados aplicando o reajuste sobre os cursos ofertados no 1º Semestre de 2017. </t>
  </si>
  <si>
    <r>
      <t xml:space="preserve">Processos Gerenciais (T) - </t>
    </r>
    <r>
      <rPr>
        <sz val="8"/>
        <rFont val="Arial"/>
        <family val="2"/>
      </rPr>
      <t>Gestão de Pequenas e Médias Empresas</t>
    </r>
  </si>
  <si>
    <t>Polo Belo Horizonte</t>
  </si>
  <si>
    <t>Letras Português / Espanhol (L)</t>
  </si>
  <si>
    <t>Processos Gerenciais - Gestão de Pequenas e Médias Empresas (T)</t>
  </si>
  <si>
    <t>1100Administração (B)389,8477157360415,847715736040643842339,086294416242304</t>
  </si>
  <si>
    <t>1140Administração (B) (Online)389,8477157360415,847715736040643842339,086294416242304</t>
  </si>
  <si>
    <t>Gestão Hospitalar (T)</t>
  </si>
  <si>
    <t>Gestão de Comércio Exterior (T)</t>
  </si>
  <si>
    <t>Preços 2017 1S</t>
  </si>
  <si>
    <t>Promo 1ºS - Região S e SE II</t>
  </si>
  <si>
    <t>Polos - Fase II, III e IV</t>
  </si>
  <si>
    <t>Anápolis</t>
  </si>
  <si>
    <t>Niterói</t>
  </si>
  <si>
    <t xml:space="preserve">Araçatuba </t>
  </si>
  <si>
    <t xml:space="preserve">Nova Friburgo </t>
  </si>
  <si>
    <t xml:space="preserve">Arantina </t>
  </si>
  <si>
    <t xml:space="preserve">Olímpia </t>
  </si>
  <si>
    <t>Arapongas</t>
  </si>
  <si>
    <t xml:space="preserve">Osasco </t>
  </si>
  <si>
    <t xml:space="preserve">Atibaia </t>
  </si>
  <si>
    <t xml:space="preserve">Ourinhos </t>
  </si>
  <si>
    <t xml:space="preserve">Bandeirantes </t>
  </si>
  <si>
    <t xml:space="preserve">Ouro Branco </t>
  </si>
  <si>
    <t xml:space="preserve">Barretos </t>
  </si>
  <si>
    <t xml:space="preserve">Palmital </t>
  </si>
  <si>
    <t xml:space="preserve">Belo Horizonte - Pç Liberdade </t>
  </si>
  <si>
    <t>Parelheiros</t>
  </si>
  <si>
    <t xml:space="preserve">Betim </t>
  </si>
  <si>
    <t>Passo Fundo</t>
  </si>
  <si>
    <t xml:space="preserve">Blumenau </t>
  </si>
  <si>
    <t>Piracicaba Centro</t>
  </si>
  <si>
    <t xml:space="preserve">Bragança Paulista </t>
  </si>
  <si>
    <t>Piracicaba Taquaral</t>
  </si>
  <si>
    <t xml:space="preserve">Camaquã </t>
  </si>
  <si>
    <t>Porto Alegre</t>
  </si>
  <si>
    <t xml:space="preserve">Campo Grande </t>
  </si>
  <si>
    <t xml:space="preserve">Porto Belo </t>
  </si>
  <si>
    <t xml:space="preserve">Carlos Barbosa </t>
  </si>
  <si>
    <t xml:space="preserve">Pouso Alegre </t>
  </si>
  <si>
    <t>Cascavel</t>
  </si>
  <si>
    <t>Rio de Janeiro - Bennett</t>
  </si>
  <si>
    <t xml:space="preserve">Chapecó </t>
  </si>
  <si>
    <t xml:space="preserve">Rio de Janeiro - Realengo </t>
  </si>
  <si>
    <t>Cidade Ocidental</t>
  </si>
  <si>
    <t xml:space="preserve">Rio do Sul </t>
  </si>
  <si>
    <t xml:space="preserve">Contagem </t>
  </si>
  <si>
    <t xml:space="preserve">Rio Verde </t>
  </si>
  <si>
    <t>Cuiabá</t>
  </si>
  <si>
    <t xml:space="preserve">Santa Bárbara D'Oeste </t>
  </si>
  <si>
    <t>Curitiba</t>
  </si>
  <si>
    <t>Santa Maria</t>
  </si>
  <si>
    <t xml:space="preserve">Dom Pedrito </t>
  </si>
  <si>
    <t xml:space="preserve">Santo Augusto </t>
  </si>
  <si>
    <t>Dourados</t>
  </si>
  <si>
    <t xml:space="preserve">São Paulo  - Av. Paulista </t>
  </si>
  <si>
    <t xml:space="preserve">Embu Guaçu </t>
  </si>
  <si>
    <t xml:space="preserve">São Paulo - Lapa </t>
  </si>
  <si>
    <t xml:space="preserve">Fazenda Rio Grande </t>
  </si>
  <si>
    <t xml:space="preserve">São Paulo - Mooca </t>
  </si>
  <si>
    <t>Foz Do Iguaçu</t>
  </si>
  <si>
    <t xml:space="preserve">Sapucaia </t>
  </si>
  <si>
    <t>Goiânia</t>
  </si>
  <si>
    <t>Sete Lagoas</t>
  </si>
  <si>
    <t xml:space="preserve">Indaiatuba </t>
  </si>
  <si>
    <t xml:space="preserve">Sete Quedas </t>
  </si>
  <si>
    <t xml:space="preserve">Itumbiara </t>
  </si>
  <si>
    <t>Sombrio</t>
  </si>
  <si>
    <t xml:space="preserve">Jaguarão </t>
  </si>
  <si>
    <t xml:space="preserve">Taió </t>
  </si>
  <si>
    <t>Japeri</t>
  </si>
  <si>
    <t xml:space="preserve">Telêmaco Borba </t>
  </si>
  <si>
    <t>Juiz De Fora</t>
  </si>
  <si>
    <t xml:space="preserve">Uberaba </t>
  </si>
  <si>
    <t xml:space="preserve">Limeira </t>
  </si>
  <si>
    <t>Uruguaiana</t>
  </si>
  <si>
    <t>Marília</t>
  </si>
  <si>
    <t xml:space="preserve">Mogi das Cruzes </t>
  </si>
  <si>
    <t xml:space="preserve">Mondaí </t>
  </si>
  <si>
    <t>Polos - Fase I</t>
  </si>
  <si>
    <t xml:space="preserve">Vitória do Espírito Santo </t>
  </si>
  <si>
    <t>Cariacica</t>
  </si>
  <si>
    <t>Guarapari</t>
  </si>
  <si>
    <t>Salvador</t>
  </si>
  <si>
    <t xml:space="preserve">Alagoinhas </t>
  </si>
  <si>
    <t>Vitória da Conquista</t>
  </si>
  <si>
    <t>Belém</t>
  </si>
  <si>
    <t>Recife</t>
  </si>
  <si>
    <t xml:space="preserve">Benevides </t>
  </si>
  <si>
    <t>Boa Vista</t>
  </si>
  <si>
    <t xml:space="preserve">Canaã dos Carajás </t>
  </si>
  <si>
    <t xml:space="preserve">Delmiro Gouveia </t>
  </si>
  <si>
    <t xml:space="preserve">Dias D`Avila </t>
  </si>
  <si>
    <t xml:space="preserve">Formosa </t>
  </si>
  <si>
    <t xml:space="preserve">Guarantã do Norte </t>
  </si>
  <si>
    <t xml:space="preserve">Horizonte </t>
  </si>
  <si>
    <t xml:space="preserve">Igarassu </t>
  </si>
  <si>
    <t xml:space="preserve">Ilhéus </t>
  </si>
  <si>
    <t>João Pessoa</t>
  </si>
  <si>
    <t xml:space="preserve">Macapá </t>
  </si>
  <si>
    <t>Maceió</t>
  </si>
  <si>
    <t xml:space="preserve">Manaus </t>
  </si>
  <si>
    <t>Marabá</t>
  </si>
  <si>
    <t xml:space="preserve">Minaçu </t>
  </si>
  <si>
    <t>Mossoró</t>
  </si>
  <si>
    <t>Natal</t>
  </si>
  <si>
    <t xml:space="preserve">Natal - Zona Norte </t>
  </si>
  <si>
    <t xml:space="preserve">Palmas de Monte Alto </t>
  </si>
  <si>
    <t xml:space="preserve">Parnamirim </t>
  </si>
  <si>
    <t xml:space="preserve">Rio Branco </t>
  </si>
  <si>
    <t xml:space="preserve">Santana do Araguaia </t>
  </si>
  <si>
    <t xml:space="preserve">Santana do Ipanema </t>
  </si>
  <si>
    <t xml:space="preserve">Santarém </t>
  </si>
  <si>
    <t xml:space="preserve">Santo Antonio da Platina </t>
  </si>
  <si>
    <t>Sobral</t>
  </si>
  <si>
    <t xml:space="preserve">Tangará da Serra </t>
  </si>
  <si>
    <t xml:space="preserve">Teresópolis </t>
  </si>
  <si>
    <t xml:space="preserve">Tucuruí </t>
  </si>
  <si>
    <t>X</t>
  </si>
  <si>
    <t/>
  </si>
  <si>
    <t>Volta Redonda</t>
  </si>
  <si>
    <t>Vergueiro</t>
  </si>
  <si>
    <t>Vitória</t>
  </si>
  <si>
    <t>São José dos Campos</t>
  </si>
  <si>
    <t>SP Santo Amaro</t>
  </si>
  <si>
    <t>São José do Rio Preto</t>
  </si>
  <si>
    <t>SP Jabaquara</t>
  </si>
  <si>
    <t>Sorocaba</t>
  </si>
  <si>
    <t>Santos</t>
  </si>
  <si>
    <t>São Bernardo Plaza Shopping (Planalto)</t>
  </si>
  <si>
    <t>Ribeirão Preto</t>
  </si>
  <si>
    <t xml:space="preserve">Belo Horizonte - Praça da Liberdade </t>
  </si>
  <si>
    <t>Presidente Prudente</t>
  </si>
  <si>
    <t>Petrópolis</t>
  </si>
  <si>
    <t>Perus</t>
  </si>
  <si>
    <t>Macaé</t>
  </si>
  <si>
    <t>Londrina</t>
  </si>
  <si>
    <t>Lins</t>
  </si>
  <si>
    <t>Itapeva</t>
  </si>
  <si>
    <t>Itanhaém</t>
  </si>
  <si>
    <t>Guaratinguetá</t>
  </si>
  <si>
    <t>Juiz de Fora</t>
  </si>
  <si>
    <t>Guaianazes</t>
  </si>
  <si>
    <t>Franca</t>
  </si>
  <si>
    <t>Eldorado</t>
  </si>
  <si>
    <t>Campinas</t>
  </si>
  <si>
    <t>Foz do Iguaçu</t>
  </si>
  <si>
    <t>Bertioga</t>
  </si>
  <si>
    <t>Belo Horizonte</t>
  </si>
  <si>
    <t>Diadema</t>
  </si>
  <si>
    <t>Bauru</t>
  </si>
  <si>
    <t>Rondonópolis</t>
  </si>
  <si>
    <t>Porto Velho</t>
  </si>
  <si>
    <t>Imperatriz</t>
  </si>
  <si>
    <t>Fortaleza</t>
  </si>
  <si>
    <t>Ceres</t>
  </si>
  <si>
    <t>Campina Grande</t>
  </si>
  <si>
    <t>Brasília</t>
  </si>
  <si>
    <t>Altamira</t>
  </si>
  <si>
    <t>São Bernardo do Campo (Rudge Ramos)</t>
  </si>
  <si>
    <t>Mauá</t>
  </si>
  <si>
    <t>Guarulhos</t>
  </si>
  <si>
    <t>Desconto Prom.</t>
  </si>
  <si>
    <t>Polos Fase III e IV</t>
  </si>
  <si>
    <t>Polos Fase II</t>
  </si>
  <si>
    <t>Polos Fase I</t>
  </si>
  <si>
    <t>1100Administração (B)344,1624365482235,162436548223353392064,974619289342034</t>
  </si>
  <si>
    <t>1124Análise e Desenvolvimento de Sistemas (T)297,461928934014,461928934010152931784,771573604061758</t>
  </si>
  <si>
    <t>1133Análise e Desenvolvimento de Sistemas (T) (Online)264,974619289343,97461928934012611589,847715736041566</t>
  </si>
  <si>
    <t>2007Ciências Biológicas (Segunda Licenciatura)293,4010152284264,40101522842642891760,406091370561734</t>
  </si>
  <si>
    <t>1116Ciências Contábeis (B) (Online)309,6446700507614,644670050761423051857,868020304571830</t>
  </si>
  <si>
    <t>1107Ciências Sociais (L)310,6598984771574,659898477157363061863,959390862941836</t>
  </si>
  <si>
    <t>2008Ciências Sociais (Segunda Licenciatura)293,4010152284264,40101522842642891760,406091370561734</t>
  </si>
  <si>
    <t>1112Gestão Ambiental (T)297,461928934014,461928934010152931784,771573604061758</t>
  </si>
  <si>
    <t>1117Gestão Comercial (T) (Online)264,974619289343,97461928934012611589,847715736041566</t>
  </si>
  <si>
    <t>1129Gestão Hospitalar (T) (Online)264,974619289343,97461928934012611589,847715736041566</t>
  </si>
  <si>
    <t>1120Gestão Portuária (T) (Online)264,974619289343,97461928934012611589,847715736041566</t>
  </si>
  <si>
    <t>1113Gestão de Comércio Exterior (T) (Online)264,974619289343,97461928934012611589,847715736041566</t>
  </si>
  <si>
    <t>1105Gestão de Recursos Humanos (T)297,461928934014,461928934010152931784,771573604061758</t>
  </si>
  <si>
    <t>1128Gestão de Seguros (T) (Online)264,974619289343,97461928934012611589,847715736041566</t>
  </si>
  <si>
    <t>1125Gestão da Tecnologia da Informação (T)297,461928934014,461928934010152931784,771573604061758</t>
  </si>
  <si>
    <t>1114Gestão Financeira (T)297,461928934014,461928934010152931784,771573604061758</t>
  </si>
  <si>
    <t>1132Gestão Financeira (T) (Online)264,974619289343,97461928934012611589,847715736041566</t>
  </si>
  <si>
    <t>1115Gestão Pública (T)297,461928934014,461928934010152931784,771573604061758</t>
  </si>
  <si>
    <t>1126Jogos Digitais (T)297,461928934014,461928934010152931784,771573604061758</t>
  </si>
  <si>
    <t>1122Letras - Língua Estrangeira (L)310,6598984771574,659898477157363061863,959390862941836</t>
  </si>
  <si>
    <t>2009Letras - Língua Portuguesa (Segunda Licenciatura)293,4010152284264,40101522842642891760,406091370561734</t>
  </si>
  <si>
    <t>1101Letras - Português / Espanhol (L)310,6598984771574,659898477157363061863,959390862941836</t>
  </si>
  <si>
    <t>2010Letras - Português / Espanhol (Segunda Licenciatura)293,4010152284264,40101522842642891760,406091370561734</t>
  </si>
  <si>
    <t>1106Logística (T)297,461928934014,461928934010152931784,771573604061758</t>
  </si>
  <si>
    <t>1131Marketing (T)297,461928934014,461928934010152931784,771573604061758</t>
  </si>
  <si>
    <t>1104Marketing (T) (Online)241,6243654822343,62436548223352381449,74619289341428</t>
  </si>
  <si>
    <t>1111Matemática (L)310,6598984771574,659898477157363061863,959390862941836</t>
  </si>
  <si>
    <t>2006Matemática (Segunda Licenciatura)293,4010152284264,40101522842642891760,406091370561734</t>
  </si>
  <si>
    <t>1102Pedagogia (L) - Docência na Ed Infantil e nas Séries Iniciais do EF310,6598984771574,659898477157363061863,959390862941836</t>
  </si>
  <si>
    <t>2005Pedagogia (Segunda Licenciatura)293,4010152284264,40101522842642891760,406091370561734</t>
  </si>
  <si>
    <t>1108Processos Gerenciais (T) - Gestão de Pequenas e Médias Empresas297,461928934014,461928934010152931784,771573604061758</t>
  </si>
  <si>
    <t>1127Segurança Pública (T) (Online)264,974619289343,97461928934012611589,847715736041566</t>
  </si>
  <si>
    <t>1123Sistemas de Informação (B)344,1624365482235,162436548223353392064,974619289342034</t>
  </si>
  <si>
    <t>1103Teologia (B)344,1624365482235,162436548223353392064,974619289342034</t>
  </si>
  <si>
    <t>1163Teologia (I)294,4162436548224,416243654822332901766,497461928931740</t>
  </si>
  <si>
    <t>1100Administração (B)344,1624365482230,23303834808259680,2030456852792263,9593908629443,95939086294416260</t>
  </si>
  <si>
    <t>1124Análise e Desenvolvimento de Sistemas (T)297,461928934010,28327645051194584,2639593908629213,1979695431473,19796954314721210</t>
  </si>
  <si>
    <t>1133Análise e Desenvolvimento de Sistemas (T) (Online)264,974619289340,19540229885057551,7766497461929213,1979695431473,19796954314721210</t>
  </si>
  <si>
    <t>2007Ciências Biológicas (Segunda Licenciatura)293,4010152284260,27335640138408380,2030456852792213,1979695431473,19796954314721210</t>
  </si>
  <si>
    <t>1116Ciências Contábeis (B) (Online)309,6446700507610,31147540983606696,4467005076142213,1979695431473,19796954314721210</t>
  </si>
  <si>
    <t>1107Ciências Sociais (L)310,6598984771570,24836601307189577,1573604060914233,5025380710663,50253807106599230</t>
  </si>
  <si>
    <t>2008Ciências Sociais (Segunda Licenciatura)293,4010152284260,27335640138408380,2030456852792213,1979695431473,19796954314721210</t>
  </si>
  <si>
    <t>1112Gestão Ambiental (T)297,461928934010,28327645051194584,2639593908629213,1979695431473,19796954314721210</t>
  </si>
  <si>
    <t>1117Gestão Comercial (T) (Online)264,974619289340,19540229885057551,7766497461929213,1979695431473,19796954314721210</t>
  </si>
  <si>
    <t>1129Gestão Hospitalar (T)264,974619289340,19540229885057551,7766497461929213,1979695431473,19796954314721210</t>
  </si>
  <si>
    <t>1120Gestão Portuária (T) (Online)264,974619289340,19540229885057551,7766497461929213,1979695431473,19796954314721210</t>
  </si>
  <si>
    <t>1113Gestão de Comércio Exterior (T)264,974619289340,19540229885057551,7766497461929213,1979695431473,19796954314721210</t>
  </si>
  <si>
    <t>1105Gestão de Recursos Humanos (T)297,461928934010,28327645051194584,2639593908629213,1979695431473,19796954314721210</t>
  </si>
  <si>
    <t>1128Gestão de Seguros (T) (Online)264,974619289340,19540229885057551,7766497461929213,1979695431473,19796954314721210</t>
  </si>
  <si>
    <t>1125Gestão da Tecnologia da Informação (T)297,461928934010,28327645051194584,2639593908629213,1979695431473,19796954314721210</t>
  </si>
  <si>
    <t>1114Gestão Financeira (T)297,461928934010,28327645051194584,2639593908629213,1979695431473,19796954314721210</t>
  </si>
  <si>
    <t>1132Gestão Financeira (T) (Online)264,974619289340,19540229885057551,7766497461929213,1979695431473,19796954314721210</t>
  </si>
  <si>
    <t>1115Gestão Pública (T)297,461928934010,28327645051194584,2639593908629213,1979695431473,19796954314721210</t>
  </si>
  <si>
    <t>1126Jogos Digitais (T)297,461928934010,28327645051194584,2639593908629213,1979695431473,19796954314721210</t>
  </si>
  <si>
    <t>1122Letras - Língua Estrangeira (L)310,6598984771570,24836601307189577,1573604060914233,5025380710663,50253807106599230</t>
  </si>
  <si>
    <t>2009Letras - Língua Portuguesa (Segunda Licenciatura)293,4010152284260,27335640138408380,2030456852792213,1979695431473,19796954314721210</t>
  </si>
  <si>
    <t>1101Letras - Português / Espanhol (L)310,659898477157</t>
  </si>
  <si>
    <t>2010Letras - Português / Espanhol (Segunda Licenciatura)293,4010152284260,27335640138408380,2030456852792213,1979695431473,19796954314721210</t>
  </si>
  <si>
    <t>1106Logística (T)297,461928934010,28327645051194584,2639593908629213,1979695431473,19796954314721210</t>
  </si>
  <si>
    <t>1131Marketing (T)297,461928934010,28327645051194584,2639593908629213,1979695431473,19796954314721210</t>
  </si>
  <si>
    <t>1104Marketing (T) (Online)241,6243654822340,11764705882352928,4263959390863213,1979695431473,19796954314721210</t>
  </si>
  <si>
    <t>1111Matemática (L)310,659898477157</t>
  </si>
  <si>
    <t>2006Matemática (Segunda Licenciatura)293,4010152284260,27335640138408380,2030456852792213,1979695431473,19796954314721210</t>
  </si>
  <si>
    <t>1102Pedagogia (L) - Docência na Ed Infantil e nas Séries Iniciais do EF310,6598984771570,24836601307189577,1573604060914233,5025380710663,50253807106599230</t>
  </si>
  <si>
    <t>2005Pedagogia (Segunda Licenciatura)293,4010152284260,27335640138408380,2030456852792213,1979695431473,19796954314721210</t>
  </si>
  <si>
    <t>1108Processos Gerenciais (T) - Gestão de Pequenas e Médias Empresas297,461928934010,28327645051194584,2639593908629213,1979695431473,19796954314721210</t>
  </si>
  <si>
    <t>1127Gestão de Segurança Pública (T) (Online)264,974619289340,19540229885057551,7766497461929213,1979695431473,19796954314721210</t>
  </si>
  <si>
    <t>1123Sistemas de Informação (B)344,162436548223</t>
  </si>
  <si>
    <t>1103Teologia (B)344,1624365482230,321533923303835110,659898477157233,5025380710663,50253807106599230</t>
  </si>
  <si>
    <t>1163Teologia (I)294,4162436548220,344827586206897101,522842639594192,8934010152282,89340101522843190</t>
  </si>
  <si>
    <t>** Região Centro-Oeste - inclui DF</t>
  </si>
  <si>
    <t>São Bernardo do Campo, 03 de outubro de 2016</t>
  </si>
  <si>
    <t>1108Processos Gerenciais (T) - Gestão de Pequenas e Médias Empresas345,1776649746190,082352941176470728,4263959390863316,7512690355334,75126903553299312</t>
  </si>
  <si>
    <t>1127Segurança Pública (T) (Online)340,101522842640,080597014925373227,4111675126904312,6903553299494,69035532994924308</t>
  </si>
  <si>
    <t>1123Sistemas de Informação (B)398,9847715736040,08396946564885533,502538071066365,4822335025385,48223350253807360</t>
  </si>
  <si>
    <t>1103Teologia (B)398,9847715736040,08396946564885533,502538071066365,4822335025385,48223350253807360</t>
  </si>
  <si>
    <t>1163Teologia (I)324,8730964467010,084375000000000127,4111675126904297,461928934014,46192893401015293</t>
  </si>
  <si>
    <t>** Região ABC e Guarulhos - exceto Diadema, São Bernardo Plaza Shopping e Vergueiro</t>
  </si>
  <si>
    <t>1100Administração (B)398,9847715736040,08396946564885533,502538071066365,4822335025385,48223350253807360</t>
  </si>
  <si>
    <t>1124Análise e Desenvolvimento de Sistemas (T)345,1776649746190,082352941176470728,4263959390863316,7512690355334,75126903553299312</t>
  </si>
  <si>
    <t>1133Análise e Desenvolvimento de Sistemas (T) (Online)340,101522842640,080597014925373227,4111675126904312,6903553299494,69035532994924308</t>
  </si>
  <si>
    <t>2007Ciências Biológicas (Segunda Licenciatura)322,8426395939090,031446540880503210,1522842639594312,6903553299494,69035532994924308</t>
  </si>
  <si>
    <t>1116Ciências Contábeis (B) (Online)359,3908629441620,084745762711864530,4568527918782328,9340101522844,93401015228426324</t>
  </si>
  <si>
    <t>1107Ciências Sociais (L)361,4213197969540,087078651685393331,4720812182741329,949238578684,9492385786802325</t>
  </si>
  <si>
    <t>2008Ciências Sociais (Segunda Licenciatura)322,8426395939090,031446540880503210,1522842639594312,6903553299494,69035532994924308</t>
  </si>
  <si>
    <t>1112Gestão Ambiental (T)345,1776649746190,082352941176470728,4263959390863316,7512690355334,75126903553299312</t>
  </si>
  <si>
    <t>1117Gestão Comercial (T) (Online)340,101522842640,080597014925373227,4111675126904312,6903553299494,69035532994924308</t>
  </si>
  <si>
    <t>1129Gestão Hospitalar (T) (Online)340,101522842640,080597014925373227,4111675126904312,6903553299494,69035532994924308</t>
  </si>
  <si>
    <t>1120Gestão Portuária (T) (Online)340,101522842640,080597014925373227,4111675126904312,6903553299494,69035532994924308</t>
  </si>
  <si>
    <t>1113Gestão de Comércio Exterior (T) (Online)340,101522842640,080597014925373227,4111675126904312,6903553299494,69035532994924308</t>
  </si>
  <si>
    <t>1105Gestão de Recursos Humanos (T)345,1776649746190,082352941176470728,4263959390863316,7512690355334,75126903553299312</t>
  </si>
  <si>
    <t>1128Gestão de Seguros (T) (Online)340,101522842640,080597014925373227,4111675126904312,6903553299494,69035532994924308</t>
  </si>
  <si>
    <t>1125Gestão da Tecnologia da Informação (T)345,1776649746190,082352941176470728,4263959390863316,7512690355334,75126903553299312</t>
  </si>
  <si>
    <t>1114Gestão Financeira (T)345,1776649746190,082352941176470728,4263959390863316,7512690355334,75126903553299312</t>
  </si>
  <si>
    <t>1132Gestão Financeira (T) (Online)340,101522842640,080597014925373227,4111675126904312,6903553299494,69035532994924308</t>
  </si>
  <si>
    <t>1115Gestão Pública (T)345,1776649746190,082352941176470728,4263959390863316,7512690355334,75126903553299312</t>
  </si>
  <si>
    <t>1126Jogos Digitais (T)345,1776649746190,082352941176470728,4263959390863316,7512690355334,75126903553299312</t>
  </si>
  <si>
    <t>1122Letras - Língua Estrangeira (L)361,4213197969540,087078651685393331,4720812182741329,949238578684,9492385786802325</t>
  </si>
  <si>
    <t>2009Letras - Língua Portuguesa (Segunda Licenciatura)322,8426395939090,031446540880503210,1522842639594312,6903553299494,69035532994924308</t>
  </si>
  <si>
    <t>1101Letras - Português / Espanhol (L)361,4213197969540,087078651685393331,4720812182741329,949238578684,9492385786802325</t>
  </si>
  <si>
    <t>2010Letras - Português / Espanhol (Segunda Licenciatura)322,8426395939090,031446540880503210,1522842639594312,6903553299494,69035532994924308</t>
  </si>
  <si>
    <t>1106Logística (T)345,1776649746190,082352941176470728,4263959390863316,7512690355334,75126903553299312</t>
  </si>
  <si>
    <t>1131Marketing (T)345,1776649746190,082352941176470728,4263959390863316,7512690355334,75126903553299312</t>
  </si>
  <si>
    <t>1104Marketing (T) (Online)310,6598984771570,081699346405228725,3807106598985285,2791878172594,27918781725888281</t>
  </si>
  <si>
    <t>1111Matemática (L)361,4213197969540,087078651685393331,4720812182741329,949238578684,9492385786802325</t>
  </si>
  <si>
    <t>2006Matemática (Segunda Licenciatura)322,8426395939090,031446540880503210,1522842639594312,6903553299494,69035532994924308</t>
  </si>
  <si>
    <t>1102Pedagogia (L) - Docência na Ed Infantil e nas Séries Iniciais do EF361,4213197969540,087078651685393331,4720812182741329,949238578684,9492385786802325</t>
  </si>
  <si>
    <t>2005Pedagogia (Segunda Licenciatura)322,8426395939090,031446540880503210,1522842639594312,6903553299494,69035532994924308</t>
  </si>
  <si>
    <t>1100Administração (B)233,53,502523014011380</t>
  </si>
  <si>
    <t>1124Análise e Desenvolvimento de Sistemas (T)233,53,502523014011380</t>
  </si>
  <si>
    <t>1133Análise e Desenvolvimento de Sistemas (T) (Online)233,53,502523014011380</t>
  </si>
  <si>
    <t>2007Ciências Biológicas (Segunda Licenciatura)233,53,502523014011380</t>
  </si>
  <si>
    <t>1116Ciências Contábeis (B) (Online)233,53,502523014011380</t>
  </si>
  <si>
    <t>1107Ciências Sociais (L)233,53,502523014011380</t>
  </si>
  <si>
    <t>2008Ciências Sociais (Segunda Licenciatura)233,53,502523014011380</t>
  </si>
  <si>
    <t>1112Gestão Ambiental (T)233,53,502523014011380</t>
  </si>
  <si>
    <t>1117Gestão Comercial (T) (Online)233,53,502523014011380</t>
  </si>
  <si>
    <t>1129Gestão Hospitalar (T) (Online)233,53,502523014011380</t>
  </si>
  <si>
    <t>1120Gestão Portuária (T) (Online)233,53,502523014011380</t>
  </si>
  <si>
    <t>1113Gestão de Comércio Exterior (T) (Online)233,53,502523014011380</t>
  </si>
  <si>
    <t>1105Gestão de Recursos Humanos (T)233,53,502523014011380</t>
  </si>
  <si>
    <t>1128Gestão de Seguros (T) (Online)233,53,502523014011380</t>
  </si>
  <si>
    <t>1125Gestão da Tecnologia da Informação (T)233,53,502523014011380</t>
  </si>
  <si>
    <t>1114Gestão Financeira (T)233,53,502523014011380</t>
  </si>
  <si>
    <t>1132Gestão Financeira (T) (Online)233,53,502523014011380</t>
  </si>
  <si>
    <t>1115Gestão Pública (T)233,53,502523014011380</t>
  </si>
  <si>
    <t>1126Jogos Digitais (T)233,53,502523014011380</t>
  </si>
  <si>
    <t>1122Letras - Língua Estrangeira (L)233,53,502523014011380</t>
  </si>
  <si>
    <t>2009Letras - Língua Portuguesa (Segunda Licenciatura)233,53,502523014011380</t>
  </si>
  <si>
    <t>1101Letras Português / Espanhol (L)233,53,502523014011380</t>
  </si>
  <si>
    <t>2010Letras - Português / Espanhol (Segunda Licenciatura)233,53,502523014011380</t>
  </si>
  <si>
    <t>1106Logística (T)233,53,502523014011380</t>
  </si>
  <si>
    <t>1131Marketing (T)233,53,502523014011380</t>
  </si>
  <si>
    <t>1104Marketing (T) (Online)233,53,502523014011380</t>
  </si>
  <si>
    <t>1111Matemática (L)233,53,502523014011380</t>
  </si>
  <si>
    <t>2006Matemática (Segunda Licenciatura)233,53,502523014011380</t>
  </si>
  <si>
    <t>1102Pedagogia (L) - Docência na Ed Infantil e nas Séries Iniciais do EF233,53,502523014011380</t>
  </si>
  <si>
    <t>2005Pedagogia (Segunda Licenciatura)233,53,502523014011380</t>
  </si>
  <si>
    <t>1108Processos Gerenciais - Gestão de Pequenas e Médias Empresas (T)233,53,502523014011380</t>
  </si>
  <si>
    <t>1127Segurança Pública (T) (Online)233,53,502523014011380</t>
  </si>
  <si>
    <t>1123Sistemas de Informação (B)233,53,502523014011380</t>
  </si>
  <si>
    <t>1103Teologia (B)233,53,502523014011380</t>
  </si>
  <si>
    <t>1163Teologia (I)233,53,502523014011380</t>
  </si>
  <si>
    <t>1100Administração (B)365,4822335025385,482233502538073602192,893401015232160</t>
  </si>
  <si>
    <t>1124Análise e Desenvolvimento de Sistemas (T)316,7512690355334,751269035532993121900,50761421321872</t>
  </si>
  <si>
    <t>1133Análise e Desenvolvimento de Sistemas (T) (Online)312,6903553299494,690355329949243081876,14213197971848</t>
  </si>
  <si>
    <t>2007Ciências Biológicas (Segunda Licenciatura)312,6903553299494,690355329949243081876,14213197971848</t>
  </si>
  <si>
    <t>1116Ciências Contábeis (B) (Online)328,9340101522844,934010152284263241973,604060913711944</t>
  </si>
  <si>
    <t>1107Ciências Sociais (L)329,949238578684,94923857868023251979,695431472081950</t>
  </si>
  <si>
    <t>2008Ciências Sociais (Segunda Licenciatura)312,6903553299494,690355329949243081876,14213197971848</t>
  </si>
  <si>
    <t>1112Gestão Ambiental (T)316,7512690355334,751269035532993121900,50761421321872</t>
  </si>
  <si>
    <t>1117Gestão Comercial (T) (Online)312,6903553299494,690355329949243081876,14213197971848</t>
  </si>
  <si>
    <t>1129Gestão Hospitalar (T) (Online)312,6903553299494,690355329949243081876,14213197971848</t>
  </si>
  <si>
    <t>1120Gestão Portuária (T) (Online)312,6903553299494,690355329949243081876,14213197971848</t>
  </si>
  <si>
    <t>1113Gestão de Comércio Exterior (T) (Online)312,6903553299494,690355329949243081876,14213197971848</t>
  </si>
  <si>
    <t>1105Gestão de Recursos Humanos (T)316,7512690355334,751269035532993121900,50761421321872</t>
  </si>
  <si>
    <t>1128Gestão de Seguros (T) (Online)312,6903553299494,690355329949243081876,14213197971848</t>
  </si>
  <si>
    <t>1125Gestão da Tecnologia da Informação (T)316,7512690355334,751269035532993121900,50761421321872</t>
  </si>
  <si>
    <t>1114Gestão Financeira (T)316,7512690355334,751269035532993121900,50761421321872</t>
  </si>
  <si>
    <t>1132Gestão Financeira (T) (Online)312,6903553299494,690355329949243081876,14213197971848</t>
  </si>
  <si>
    <t>1115Gestão Pública (T)316,7512690355334,751269035532993121900,50761421321872</t>
  </si>
  <si>
    <t>1126Jogos Digitais (T)316,7512690355334,751269035532993121900,50761421321872</t>
  </si>
  <si>
    <t>1122Letras - Língua Estrangeira (L)329,949238578684,94923857868023251979,695431472081950</t>
  </si>
  <si>
    <t>2009Letras - Língua Portuguesa (Segunda Licenciatura)312,6903553299494,690355329949243081876,14213197971848</t>
  </si>
  <si>
    <t>1101Letras - Português / Espanhol (L)329,949238578684,94923857868023251979,695431472081950</t>
  </si>
  <si>
    <t>2010Letras - Português / Espanhol (Segunda Licenciatura)312,6903553299494,690355329949243081876,14213197971848</t>
  </si>
  <si>
    <t>1106Logística (T)316,7512690355334,751269035532993121900,50761421321872</t>
  </si>
  <si>
    <t>1131Marketing (T)316,7512690355334,751269035532993121900,50761421321872</t>
  </si>
  <si>
    <t>1104Marketing (T) (Online)285,2791878172594,279187817258882811711,675126903551686</t>
  </si>
  <si>
    <t>1111Matemática (L)329,949238578684,94923857868023251979,695431472081950</t>
  </si>
  <si>
    <t>2006Matemática (Segunda Licenciatura)312,6903553299494,690355329949243081876,14213197971848</t>
  </si>
  <si>
    <t>1102Pedagogia (L) - Docência na Ed Infantil e nas Séries Iniciais do EF329,949238578684,94923857868023251979,695431472081950</t>
  </si>
  <si>
    <t>2005Pedagogia (Segunda Licenciatura)312,6903553299494,690355329949243081876,14213197971848</t>
  </si>
  <si>
    <t>1108Processos Gerenciais (T) - Gestão de Pequenas e Médias Empresas316,7512690355334,751269035532993121900,50761421321872</t>
  </si>
  <si>
    <t>1127Segurança Pública (T) (Online)312,6903553299494,690355329949243081876,14213197971848</t>
  </si>
  <si>
    <t>1123Sistemas de Informação (B)365,4822335025385,482233502538073602192,893401015232160</t>
  </si>
  <si>
    <t>1103Teologia (B)365,4822335025385,482233502538073602192,893401015232160</t>
  </si>
  <si>
    <t>1163Teologia (I)297,461928934014,461928934010152931784,771573604061758</t>
  </si>
  <si>
    <t>1100Administração (B)365,4822335025380,277777777777778101,522842639594263,9593908629443,95939086294416260</t>
  </si>
  <si>
    <t>1124Análise e Desenvolvimento de Sistemas (T)316,7512690355330,326923076923077103,553299492386213,1979695431473,19796954314721210</t>
  </si>
  <si>
    <t>1133Análise e Desenvolvimento de Sistemas (T) (Online)312,6903553299490,31818181818181899,492385786802213,1979695431473,19796954314721210</t>
  </si>
  <si>
    <t>2007Ciências Biológicas (Segunda Licenciatura)312,6903553299490,31818181818181899,492385786802213,1979695431473,19796954314721210</t>
  </si>
  <si>
    <t>1116Ciências Contábeis (B) (Online)328,9340101522840,351851851851852115,736040609137213,1979695431473,19796954314721210</t>
  </si>
  <si>
    <t>1107Ciências Sociais (L)329,949238578680,29230769230769296,4467005076142233,5025380710663,50253807106599230</t>
  </si>
  <si>
    <t>2008Ciências Sociais (Segunda Licenciatura)312,6903553299490,31818181818181899,492385786802213,1979695431473,19796954314721210</t>
  </si>
  <si>
    <t>1112Gestão Ambiental (T)316,7512690355330,326923076923077103,553299492386213,1979695431473,19796954314721210</t>
  </si>
  <si>
    <t>1117Gestão Comercial (T) (Online)312,6903553299490,31818181818181899,492385786802213,1979695431473,19796954314721210</t>
  </si>
  <si>
    <t>1129Gestão Hospitalar (T) (Online)312,6903553299490,31818181818181899,492385786802213,1979695431473,19796954314721210</t>
  </si>
  <si>
    <t>1120Gestão Portuária (T) (Online)312,6903553299490,31818181818181899,492385786802213,1979695431473,19796954314721210</t>
  </si>
  <si>
    <t>1113Gestão de Comércio Exterior (T) (Online)312,6903553299490,31818181818181899,492385786802213,1979695431473,19796954314721210</t>
  </si>
  <si>
    <t>1105Gestão de Recursos Humanos (T)316,7512690355330,326923076923077103,553299492386213,1979695431473,19796954314721210</t>
  </si>
  <si>
    <t>1128Gestão de Seguros (T) (Online)312,6903553299490,31818181818181899,492385786802213,1979695431473,19796954314721210</t>
  </si>
  <si>
    <t>1125Gestão da Tecnologia da Informação (T)316,7512690355330,326923076923077103,553299492386213,1979695431473,19796954314721210</t>
  </si>
  <si>
    <t>1114Gestão Financeira (T)316,7512690355330,326923076923077103,553299492386213,1979695431473,19796954314721210</t>
  </si>
  <si>
    <t>1132Gestão Financeira (T) (Online)312,6903553299490,31818181818181899,492385786802213,1979695431473,19796954314721210</t>
  </si>
  <si>
    <t>1115Gestão Pública (T)316,7512690355330,326923076923077103,553299492386213,1979695431473,19796954314721210</t>
  </si>
  <si>
    <t>1126Jogos Digitais (T)316,7512690355330,326923076923077103,553299492386213,1979695431473,19796954314721210</t>
  </si>
  <si>
    <t>1122Letras - Língua Estrangeira (L)329,949238578680,29230769230769296,4467005076142233,5025380710663,50253807106599230</t>
  </si>
  <si>
    <t>2009Letras - Língua Portuguesa (Segunda Licenciatura)312,6903553299490,31818181818181899,492385786802213,1979695431473,19796954314721210</t>
  </si>
  <si>
    <t>1101Letras - Português / Espanhol (L)329,94923857868</t>
  </si>
  <si>
    <t>2010Letras - Português / Espanhol (Segunda Licenciatura)312,6903553299490,31818181818181899,492385786802213,1979695431473,19796954314721210</t>
  </si>
  <si>
    <t>1106Logística (T)316,7512690355330,326923076923077103,553299492386213,1979695431473,19796954314721210</t>
  </si>
  <si>
    <t>1131Marketing (T)316,7512690355330,326923076923077103,553299492386213,1979695431473,19796954314721210</t>
  </si>
  <si>
    <t>1104Marketing (T) (Online)285,2791878172590,25266903914590772,0812182741117213,1979695431473,19796954314721210</t>
  </si>
  <si>
    <t>1111Matemática (L)329,94923857868</t>
  </si>
  <si>
    <t>2006Matemática (Segunda Licenciatura)312,6903553299490,31818181818181899,492385786802213,1979695431473,19796954314721210</t>
  </si>
  <si>
    <t>1102Pedagogia (L) - Docência na Ed Infantil e nas Séries Iniciais do EF329,949238578680,29230769230769296,4467005076142233,5025380710663,50253807106599230</t>
  </si>
  <si>
    <t>2005Pedagogia (Segunda Licenciatura)312,6903553299490,31818181818181899,492385786802213,1979695431473,19796954314721210</t>
  </si>
  <si>
    <t>1108Processos Gerenciais (T) - Gestão de Pequenas e Médias Empresas316,7512690355330,326923076923077103,553299492386213,1979695431473,19796954314721210</t>
  </si>
  <si>
    <t>1127Segurança Pública (T) (Online)312,6903553299490,31818181818181899,492385786802213,1979695431473,19796954314721210</t>
  </si>
  <si>
    <t>1123Sistemas de Informação (B)365,482233502538</t>
  </si>
  <si>
    <t>1103Teologia (B)365,4822335025380,361111111111111131,979695431472233,5025380710663,50253807106599230</t>
  </si>
  <si>
    <t>1163Teologia (I)297,461928934010,351535836177474104,568527918782192,8934010152282,89340101522843190</t>
  </si>
  <si>
    <t>** Região Sudeste - exceto ABC e Guarulhos</t>
  </si>
  <si>
    <t>1100Administração (B)365,4822335025380,361111111111111131,979695431472233,5025380710663,50253807106599230</t>
  </si>
  <si>
    <t>1124Análise e Desenvolvimento de Sistemas (T)316,7512690355330,26282051282051383,248730964467233,5025380710663,50253807106599230</t>
  </si>
  <si>
    <t>1133Análise e Desenvolvimento de Sistemas (T) (Online)312,6903553299490,25324675324675379,1878172588832233,5025380710663,50253807106599230</t>
  </si>
  <si>
    <t>2007Ciências Biológicas (Segunda Licenciatura)312,6903553299490,25324675324675379,1878172588832233,5025380710663,50253807106599230</t>
  </si>
  <si>
    <t>1116Ciências Contábeis (B) (Online)328,9340101522840,29012345679012395,4314720812183233,5025380710663,50253807106599230</t>
  </si>
  <si>
    <t>2008Ciências Sociais (Segunda Licenciatura)312,6903553299490,25324675324675379,1878172588832233,5025380710663,50253807106599230</t>
  </si>
  <si>
    <t>1112Gestão Ambiental (T)316,7512690355330,26282051282051383,248730964467233,5025380710663,50253807106599230</t>
  </si>
  <si>
    <t>1117Gestão Comercial (T) (Online)312,6903553299490,25324675324675379,1878172588832233,5025380710663,50253807106599230</t>
  </si>
  <si>
    <t>1129Gestão Hospitalar (T) (Online)312,6903553299490,25324675324675379,1878172588832233,5025380710663,50253807106599230</t>
  </si>
  <si>
    <t>1120Gestão Portuária (T) (Online)312,6903553299490,25324675324675379,1878172588832233,5025380710663,50253807106599230</t>
  </si>
  <si>
    <t>1113Gestão de Comércio Exterior (T) (Online)312,6903553299490,25324675324675379,1878172588832233,5025380710663,50253807106599230</t>
  </si>
  <si>
    <t>1105Gestão de Recursos Humanos (T)316,7512690355330,26282051282051383,248730964467233,5025380710663,50253807106599230</t>
  </si>
  <si>
    <t>1128Gestão de Seguros (T) (Online)312,6903553299490,25324675324675379,1878172588832233,5025380710663,50253807106599230</t>
  </si>
  <si>
    <t>1125Gestão da Tecnologia da Informação (T)316,7512690355330,26282051282051383,248730964467233,5025380710663,50253807106599230</t>
  </si>
  <si>
    <t>1114Gestão Financeira (T)316,7512690355330,26282051282051383,248730964467233,5025380710663,50253807106599230</t>
  </si>
  <si>
    <t>1132Gestão Financeira (T) (Online)312,6903553299490,25324675324675379,1878172588832233,5025380710663,50253807106599230</t>
  </si>
  <si>
    <t>1115Gestão Pública (T)316,7512690355330,26282051282051383,248730964467233,5025380710663,50253807106599230</t>
  </si>
  <si>
    <t>1126Jogos Digitais (T)316,7512690355330,26282051282051383,248730964467233,5025380710663,50253807106599230</t>
  </si>
  <si>
    <t>2009Letras - Língua Portuguesa (Segunda Licenciatura)312,6903553299490,25324675324675379,1878172588832233,5025380710663,50253807106599230</t>
  </si>
  <si>
    <t>2010Letras - Português / Espanhol (Segunda Licenciatura)312,6903553299490,25324675324675379,1878172588832233,5025380710663,50253807106599230</t>
  </si>
  <si>
    <t>1106Logística (T)316,7512690355330,26282051282051383,248730964467233,5025380710663,50253807106599230</t>
  </si>
  <si>
    <t>1131Marketing (T)316,7512690355330,26282051282051383,248730964467233,5025380710663,50253807106599230</t>
  </si>
  <si>
    <t>1104Marketing (T) (Online)285,2791878172590,18149466192170851,7766497461929233,5025380710663,50253807106599230</t>
  </si>
  <si>
    <t>2006Matemática (Segunda Licenciatura)312,6903553299490,25324675324675379,1878172588832233,5025380710663,50253807106599230</t>
  </si>
  <si>
    <t>2005Pedagogia (Segunda Licenciatura)312,6903553299490,25324675324675379,1878172588832233,5025380710663,50253807106599230</t>
  </si>
  <si>
    <t>1108Processos Gerenciais (T) - Gestão de Pequenas e Médias Empresas316,7512690355330,26282051282051383,248730964467233,5025380710663,50253807106599230</t>
  </si>
  <si>
    <t>1127Segurança Pública (T) (Online)312,6903553299490,25324675324675379,1878172588832233,5025380710663,50253807106599230</t>
  </si>
  <si>
    <t>1163Teologia (I)297,461928934010,21501706484641663,9593908629441233,5025380710663,50253807106599230</t>
  </si>
  <si>
    <t>1100Administração (B)398,9847715736045,984771573604063932393,908629441622358</t>
  </si>
  <si>
    <t>1124Análise e Desenvolvimento de Sistemas (T)345,1776649746195,177664974619293402071,065989847722040</t>
  </si>
  <si>
    <t>1133Análise e Desenvolvimento de Sistemas (T) (Online)340,101522842645,101522842639593352040,609137055842010</t>
  </si>
  <si>
    <t>2007Ciências Biológicas (Segunda Licenciatura)322,8426395939094,842639593908633181937,055837563451908</t>
  </si>
  <si>
    <t>1116Ciências Contábeis (B) (Online)359,3908629441625,390862944162443542156,345177664972124</t>
  </si>
  <si>
    <t>1107Ciências Sociais (L)361,4213197969545,421319796954313562168,527918781732136</t>
  </si>
  <si>
    <t>2008Ciências Sociais (Segunda Licenciatura)322,8426395939094,842639593908633181937,055837563451908</t>
  </si>
  <si>
    <t>1130Engenharia Ambiental e Sanitária652,7918781725899,791878172588836433916,751269035533858</t>
  </si>
  <si>
    <t>1112Gestão Ambiental (T)345,1776649746195,177664974619293402071,065989847722040</t>
  </si>
  <si>
    <t>1117Gestão Comercial (T) (Online)340,101522842645,101522842639593352040,609137055842010</t>
  </si>
  <si>
    <t>1129Gestão Hospitalar (T) (Online)340,101522842645,101522842639593352040,609137055842010</t>
  </si>
  <si>
    <t>1120Gestão Portuária (T) (Online)340,101522842645,101522842639593352040,609137055842010</t>
  </si>
  <si>
    <t>1113Gestão de Comércio Exterior (T) (Online)340,101522842645,101522842639593352040,609137055842010</t>
  </si>
  <si>
    <t>1105Gestão de Recursos Humanos (T)345,1776649746195,177664974619293402071,065989847722040</t>
  </si>
  <si>
    <t>1128Gestão de Seguros (T) (Online)340,101522842645,101522842639593352040,609137055842010</t>
  </si>
  <si>
    <t>1125Gestão da Tecnologia da Informação (T)345,1776649746195,177664974619293402071,065989847722040</t>
  </si>
  <si>
    <t>1114Gestão Financeira (T)345,1776649746195,177664974619293402071,065989847722040</t>
  </si>
  <si>
    <t>1132Gestão Financeira (T) (Online)340,101522842645,101522842639593352040,609137055842010</t>
  </si>
  <si>
    <t>1115Gestão Pública (T)345,1776649746195,177664974619293402071,065989847722040</t>
  </si>
  <si>
    <t>1126Jogos Digitais (T)345,1776649746195,177664974619293402071,065989847722040</t>
  </si>
  <si>
    <t>1122Letras - Língua Estrangeira (L)361,4213197969545,421319796954313562168,527918781732136</t>
  </si>
  <si>
    <t>2009Letras - Língua Portuguesa (Segunda Licenciatura)322,8426395939094,842639593908633181937,055837563451908</t>
  </si>
  <si>
    <t>1101Letras - Português / Espanhol (L)361,4213197969545,421319796954313562168,527918781732136</t>
  </si>
  <si>
    <t>2010Letras - Português / Espanhol (Segunda Licenciatura)322,8426395939094,842639593908633181937,055837563451908</t>
  </si>
  <si>
    <t>1106Logística (T)345,1776649746195,177664974619293402071,065989847722040</t>
  </si>
  <si>
    <t>1131Marketing (T)345,1776649746195,177664974619293402071,065989847722040</t>
  </si>
  <si>
    <t>1104Marketing (T) (Online)310,6598984771574,659898477157363061863,959390862941836</t>
  </si>
  <si>
    <t>1111Matemática (L)361,4213197969545,421319796954313562168,527918781732136</t>
  </si>
  <si>
    <t>2006Matemática (Segunda Licenciatura)322,8426395939094,842639593908633181937,055837563451908</t>
  </si>
  <si>
    <t>1102Pedagogia (L) - Docência na Ed Infantil e nas Séries Iniciais do EF361,4213197969545,421319796954313562168,527918781732136</t>
  </si>
  <si>
    <t>2005Pedagogia (Segunda Licenciatura)322,8426395939094,842639593908633181937,055837563451908</t>
  </si>
  <si>
    <t>1108Processos Gerenciais (T) - Gestão de Pequenas e Médias Empresas345,1776649746195,177664974619293402071,065989847722040</t>
  </si>
  <si>
    <t>1127Segurança Pública (T) (Online)340,101522842645,101522842639593352040,609137055842010</t>
  </si>
  <si>
    <t>1123Sistemas de Informação (B)398,9847715736045,984771573604063932393,908629441622358</t>
  </si>
  <si>
    <t>1103Teologia (B)398,9847715736045,984771573604063932393,908629441622358</t>
  </si>
  <si>
    <t>1163Teologia (I)324,8730964467014,873096446700513201949,23857868021920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</si>
</sst>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0"/>
    <numFmt numFmtId="165" formatCode="_ * #,##0.00_ ;_ * \-#,##0.00_ ;_ * &quot;-&quot;??_ ;_ @_ "/>
    <numFmt numFmtId="166" formatCode="_(&quot;R$ &quot;* #,##0.00_);_(&quot;R$ &quot;* \(#,##0.00\);_(&quot;R$ &quot;* &quot;-&quot;??_);_(@_)"/>
    <numFmt numFmtId="167" formatCode="0.000000000000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9"/>
      <name val="Arial"/>
      <family val="2"/>
    </font>
    <font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i/>
      <sz val="12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72">
    <xf numFmtId="0" fontId="0" fillId="0" borderId="0" xfId="0"/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 applyProtection="1">
      <alignment horizontal="center" vertical="center" wrapText="1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4" fontId="4" fillId="2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/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vertical="center" wrapText="1"/>
    </xf>
    <xf numFmtId="0" fontId="4" fillId="0" borderId="0" xfId="0" applyFont="1"/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hidden="1"/>
    </xf>
    <xf numFmtId="4" fontId="6" fillId="0" borderId="0" xfId="0" applyNumberFormat="1" applyFont="1"/>
    <xf numFmtId="49" fontId="6" fillId="2" borderId="0" xfId="0" applyNumberFormat="1" applyFont="1" applyFill="1" applyAlignment="1" applyProtection="1">
      <alignment vertical="center" wrapText="1"/>
      <protection hidden="1"/>
    </xf>
    <xf numFmtId="1" fontId="6" fillId="2" borderId="0" xfId="0" applyNumberFormat="1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2" borderId="0" xfId="0" applyFont="1" applyFill="1" applyAlignment="1">
      <alignment horizontal="justify" vertical="center" wrapText="1"/>
    </xf>
    <xf numFmtId="0" fontId="6" fillId="2" borderId="0" xfId="0" applyFont="1" applyFill="1"/>
    <xf numFmtId="0" fontId="8" fillId="0" borderId="0" xfId="2" applyFont="1"/>
    <xf numFmtId="0" fontId="8" fillId="0" borderId="2" xfId="2" applyFont="1" applyBorder="1"/>
    <xf numFmtId="0" fontId="0" fillId="4" borderId="0" xfId="0" applyFill="1" applyAlignment="1">
      <alignment vertical="center"/>
    </xf>
    <xf numFmtId="10" fontId="5" fillId="4" borderId="1" xfId="5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/>
    <xf numFmtId="2" fontId="10" fillId="0" borderId="1" xfId="0" applyNumberFormat="1" applyFont="1" applyBorder="1"/>
    <xf numFmtId="0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5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Alignment="1">
      <alignment horizontal="righ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4" fontId="4" fillId="2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49" fontId="5" fillId="2" borderId="0" xfId="0" applyNumberFormat="1" applyFont="1" applyFill="1" applyAlignment="1" applyProtection="1">
      <alignment vertical="center" wrapText="1"/>
      <protection hidden="1"/>
    </xf>
    <xf numFmtId="164" fontId="5" fillId="2" borderId="0" xfId="0" applyNumberFormat="1" applyFont="1" applyFill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hidden="1"/>
    </xf>
    <xf numFmtId="4" fontId="6" fillId="0" borderId="0" xfId="0" applyNumberFormat="1" applyFont="1" applyFill="1" applyBorder="1"/>
    <xf numFmtId="43" fontId="6" fillId="0" borderId="0" xfId="0" applyNumberFormat="1" applyFont="1" applyFill="1" applyBorder="1"/>
    <xf numFmtId="43" fontId="6" fillId="0" borderId="0" xfId="0" applyNumberFormat="1" applyFont="1" applyBorder="1"/>
    <xf numFmtId="164" fontId="4" fillId="2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right"/>
    </xf>
    <xf numFmtId="10" fontId="6" fillId="0" borderId="1" xfId="0" applyNumberFormat="1" applyFont="1" applyBorder="1"/>
    <xf numFmtId="10" fontId="6" fillId="0" borderId="0" xfId="6" applyNumberFormat="1" applyFont="1"/>
    <xf numFmtId="0" fontId="4" fillId="2" borderId="0" xfId="0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43" fontId="6" fillId="0" borderId="0" xfId="1" applyFont="1" applyAlignment="1">
      <alignment vertical="center"/>
    </xf>
    <xf numFmtId="43" fontId="6" fillId="0" borderId="0" xfId="1" applyFont="1"/>
    <xf numFmtId="43" fontId="4" fillId="0" borderId="0" xfId="1" applyFont="1"/>
    <xf numFmtId="43" fontId="12" fillId="6" borderId="1" xfId="1" applyFont="1" applyFill="1" applyBorder="1" applyAlignment="1" applyProtection="1">
      <alignment horizontal="center" vertical="center" wrapText="1"/>
      <protection hidden="1"/>
    </xf>
    <xf numFmtId="43" fontId="10" fillId="0" borderId="1" xfId="1" applyFont="1" applyFill="1" applyBorder="1"/>
    <xf numFmtId="4" fontId="4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2" fontId="10" fillId="0" borderId="1" xfId="0" applyNumberFormat="1" applyFont="1" applyFill="1" applyBorder="1"/>
    <xf numFmtId="43" fontId="10" fillId="0" borderId="1" xfId="0" applyNumberFormat="1" applyFont="1" applyFill="1" applyBorder="1"/>
    <xf numFmtId="0" fontId="6" fillId="0" borderId="0" xfId="0" applyFont="1" applyFill="1"/>
    <xf numFmtId="10" fontId="6" fillId="0" borderId="0" xfId="6" applyNumberFormat="1" applyFont="1" applyFill="1"/>
    <xf numFmtId="43" fontId="6" fillId="0" borderId="0" xfId="0" applyNumberFormat="1" applyFont="1" applyFill="1"/>
    <xf numFmtId="0" fontId="6" fillId="0" borderId="1" xfId="0" applyFont="1" applyBorder="1"/>
    <xf numFmtId="0" fontId="0" fillId="0" borderId="0" xfId="0" applyFill="1"/>
    <xf numFmtId="0" fontId="8" fillId="0" borderId="4" xfId="2" applyFont="1" applyBorder="1"/>
    <xf numFmtId="0" fontId="4" fillId="2" borderId="0" xfId="0" applyFont="1" applyFill="1" applyAlignment="1">
      <alignment horizontal="justify" vertical="center" wrapText="1"/>
    </xf>
    <xf numFmtId="10" fontId="4" fillId="0" borderId="1" xfId="6" applyNumberFormat="1" applyFont="1" applyBorder="1"/>
    <xf numFmtId="4" fontId="4" fillId="0" borderId="1" xfId="0" applyNumberFormat="1" applyFont="1" applyBorder="1"/>
    <xf numFmtId="4" fontId="14" fillId="0" borderId="0" xfId="0" applyNumberFormat="1" applyFont="1"/>
    <xf numFmtId="0" fontId="14" fillId="0" borderId="0" xfId="0" applyFont="1"/>
    <xf numFmtId="164" fontId="11" fillId="0" borderId="1" xfId="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1" xfId="0" applyBorder="1"/>
    <xf numFmtId="16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3" fontId="4" fillId="0" borderId="1" xfId="1" applyFont="1" applyFill="1" applyBorder="1"/>
    <xf numFmtId="0" fontId="14" fillId="2" borderId="0" xfId="0" applyFont="1" applyFill="1" applyBorder="1" applyAlignment="1" applyProtection="1">
      <alignment vertical="center" wrapText="1"/>
      <protection hidden="1"/>
    </xf>
    <xf numFmtId="43" fontId="14" fillId="0" borderId="0" xfId="1" applyFont="1"/>
    <xf numFmtId="0" fontId="11" fillId="2" borderId="0" xfId="0" applyFont="1" applyFill="1" applyAlignment="1" applyProtection="1">
      <alignment vertical="center" wrapText="1"/>
      <protection hidden="1"/>
    </xf>
    <xf numFmtId="0" fontId="11" fillId="2" borderId="0" xfId="0" applyFont="1" applyFill="1" applyAlignment="1">
      <alignment vertical="center" wrapText="1"/>
    </xf>
    <xf numFmtId="10" fontId="11" fillId="0" borderId="1" xfId="6" applyNumberFormat="1" applyFont="1" applyBorder="1"/>
    <xf numFmtId="0" fontId="11" fillId="2" borderId="3" xfId="0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6" fillId="0" borderId="0" xfId="0" applyFont="1" applyFill="1" applyAlignment="1" applyProtection="1">
      <alignment vertical="center" wrapText="1"/>
      <protection hidden="1"/>
    </xf>
    <xf numFmtId="4" fontId="4" fillId="0" borderId="0" xfId="1" applyNumberFormat="1" applyFont="1" applyFill="1" applyBorder="1" applyAlignment="1">
      <alignment horizontal="center" vertical="center" wrapText="1"/>
    </xf>
    <xf numFmtId="0" fontId="5" fillId="8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164" fontId="7" fillId="9" borderId="0" xfId="0" applyNumberFormat="1" applyFont="1" applyFill="1" applyAlignment="1">
      <alignment horizontal="center" vertical="center" wrapText="1"/>
    </xf>
    <xf numFmtId="0" fontId="4" fillId="9" borderId="0" xfId="0" applyFont="1" applyFill="1" applyAlignment="1" applyProtection="1">
      <alignment vertical="center" wrapText="1"/>
      <protection hidden="1"/>
    </xf>
    <xf numFmtId="0" fontId="5" fillId="9" borderId="0" xfId="0" applyFont="1" applyFill="1" applyAlignment="1">
      <alignment vertical="center" wrapText="1"/>
    </xf>
    <xf numFmtId="0" fontId="4" fillId="9" borderId="0" xfId="0" applyFont="1" applyFill="1" applyAlignment="1">
      <alignment vertical="center" wrapText="1"/>
    </xf>
    <xf numFmtId="4" fontId="7" fillId="9" borderId="0" xfId="0" applyNumberFormat="1" applyFont="1" applyFill="1" applyAlignment="1">
      <alignment horizontal="center" vertical="center" wrapText="1"/>
    </xf>
    <xf numFmtId="0" fontId="4" fillId="9" borderId="0" xfId="0" applyFont="1" applyFill="1"/>
    <xf numFmtId="0" fontId="0" fillId="9" borderId="0" xfId="0" applyFill="1"/>
    <xf numFmtId="0" fontId="6" fillId="10" borderId="0" xfId="0" applyFont="1" applyFill="1"/>
    <xf numFmtId="0" fontId="6" fillId="9" borderId="0" xfId="0" applyFont="1" applyFill="1"/>
    <xf numFmtId="43" fontId="6" fillId="0" borderId="0" xfId="1" applyFont="1" applyFill="1" applyBorder="1"/>
    <xf numFmtId="10" fontId="6" fillId="0" borderId="0" xfId="6" applyNumberFormat="1" applyFont="1" applyFill="1" applyBorder="1"/>
    <xf numFmtId="0" fontId="5" fillId="4" borderId="1" xfId="0" applyFont="1" applyFill="1" applyBorder="1" applyAlignment="1">
      <alignment horizontal="right" vertical="center"/>
    </xf>
    <xf numFmtId="10" fontId="10" fillId="0" borderId="1" xfId="6" applyNumberFormat="1" applyFont="1" applyFill="1" applyBorder="1"/>
    <xf numFmtId="167" fontId="6" fillId="0" borderId="0" xfId="0" applyNumberFormat="1" applyFont="1"/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hidden="1"/>
    </xf>
    <xf numFmtId="49" fontId="4" fillId="0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10" fontId="4" fillId="0" borderId="0" xfId="6" applyNumberFormat="1" applyFont="1" applyBorder="1"/>
    <xf numFmtId="4" fontId="4" fillId="0" borderId="0" xfId="0" applyNumberFormat="1" applyFont="1" applyBorder="1"/>
    <xf numFmtId="2" fontId="4" fillId="2" borderId="0" xfId="0" applyNumberFormat="1" applyFont="1" applyFill="1" applyBorder="1" applyAlignment="1">
      <alignment horizontal="right" vertical="center" wrapText="1"/>
    </xf>
    <xf numFmtId="2" fontId="4" fillId="0" borderId="0" xfId="0" applyNumberFormat="1" applyFont="1" applyBorder="1"/>
    <xf numFmtId="43" fontId="4" fillId="0" borderId="0" xfId="1" applyFont="1" applyFill="1" applyBorder="1"/>
    <xf numFmtId="4" fontId="14" fillId="0" borderId="0" xfId="0" applyNumberFormat="1" applyFont="1" applyBorder="1"/>
    <xf numFmtId="4" fontId="6" fillId="0" borderId="0" xfId="0" applyNumberFormat="1" applyFont="1" applyBorder="1"/>
    <xf numFmtId="164" fontId="4" fillId="2" borderId="0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1" fillId="0" borderId="0" xfId="0" applyFont="1" applyFill="1" applyAlignment="1" applyProtection="1">
      <alignment vertical="center" wrapText="1"/>
      <protection hidden="1"/>
    </xf>
    <xf numFmtId="4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14" fillId="0" borderId="0" xfId="0" applyFont="1" applyBorder="1"/>
    <xf numFmtId="16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3" fontId="6" fillId="0" borderId="0" xfId="0" applyNumberFormat="1" applyFont="1"/>
    <xf numFmtId="0" fontId="8" fillId="0" borderId="0" xfId="2" applyFont="1" applyAlignment="1">
      <alignment horizontal="center" vertical="center"/>
    </xf>
    <xf numFmtId="0" fontId="8" fillId="0" borderId="5" xfId="2" applyFont="1" applyBorder="1"/>
    <xf numFmtId="0" fontId="0" fillId="0" borderId="0" xfId="0" applyBorder="1"/>
    <xf numFmtId="0" fontId="20" fillId="0" borderId="0" xfId="0" applyFont="1"/>
    <xf numFmtId="0" fontId="0" fillId="0" borderId="0" xfId="0" applyFont="1"/>
    <xf numFmtId="0" fontId="19" fillId="0" borderId="1" xfId="0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14" fillId="0" borderId="1" xfId="0" applyFont="1" applyBorder="1"/>
    <xf numFmtId="43" fontId="21" fillId="11" borderId="1" xfId="1" applyFont="1" applyFill="1" applyBorder="1"/>
    <xf numFmtId="43" fontId="21" fillId="0" borderId="1" xfId="1" applyFont="1" applyBorder="1"/>
    <xf numFmtId="0" fontId="6" fillId="11" borderId="1" xfId="0" applyFont="1" applyFill="1" applyBorder="1"/>
    <xf numFmtId="43" fontId="22" fillId="0" borderId="1" xfId="1" applyFont="1" applyBorder="1"/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23" fillId="7" borderId="2" xfId="2" applyFont="1" applyFill="1" applyBorder="1" applyAlignment="1">
      <alignment horizontal="center" vertical="center"/>
    </xf>
    <xf numFmtId="0" fontId="23" fillId="7" borderId="2" xfId="2" applyFont="1" applyFill="1" applyBorder="1" applyAlignment="1">
      <alignment vertical="center"/>
    </xf>
    <xf numFmtId="0" fontId="9" fillId="4" borderId="0" xfId="0" applyFont="1" applyFill="1" applyAlignment="1">
      <alignment horizontal="center"/>
    </xf>
    <xf numFmtId="49" fontId="4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164" fontId="18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</cellXfs>
  <cellStyles count="8">
    <cellStyle name="Moeda 2" xfId="3"/>
    <cellStyle name="Normal" xfId="0" builtinId="0"/>
    <cellStyle name="Normal 2" xfId="2"/>
    <cellStyle name="Normal 3" xfId="4"/>
    <cellStyle name="Normal 4" xfId="7"/>
    <cellStyle name="Porcentagem" xfId="6" builtinId="5"/>
    <cellStyle name="Porcentagem 3 2" xfId="5"/>
    <cellStyle name="Vírgula" xfId="1" builtinId="3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workbookViewId="0">
      <selection activeCell="B7" sqref="B7"/>
    </sheetView>
  </sheetViews>
  <sheetFormatPr defaultRowHeight="15" x14ac:dyDescent="0.25"/>
  <cols>
    <col min="2" max="2" width="39.5703125" customWidth="1"/>
    <col min="3" max="5" width="14.85546875" customWidth="1"/>
  </cols>
  <sheetData>
    <row r="1" spans="2:5" x14ac:dyDescent="0.25">
      <c r="B1" s="148" t="s">
        <v>107</v>
      </c>
    </row>
    <row r="3" spans="2:5" x14ac:dyDescent="0.25">
      <c r="B3" s="149" t="s">
        <v>98</v>
      </c>
    </row>
    <row r="5" spans="2:5" x14ac:dyDescent="0.25">
      <c r="B5" s="148" t="s">
        <v>91</v>
      </c>
    </row>
    <row r="6" spans="2:5" x14ac:dyDescent="0.25">
      <c r="B6" t="s">
        <v>112</v>
      </c>
    </row>
    <row r="7" spans="2:5" x14ac:dyDescent="0.25">
      <c r="B7" t="s">
        <v>111</v>
      </c>
    </row>
    <row r="9" spans="2:5" x14ac:dyDescent="0.25">
      <c r="B9" s="148" t="s">
        <v>92</v>
      </c>
    </row>
    <row r="10" spans="2:5" x14ac:dyDescent="0.25">
      <c r="B10" s="149" t="s">
        <v>95</v>
      </c>
    </row>
    <row r="11" spans="2:5" x14ac:dyDescent="0.25">
      <c r="B11" s="149" t="s">
        <v>93</v>
      </c>
    </row>
    <row r="13" spans="2:5" ht="51" customHeight="1" x14ac:dyDescent="0.25">
      <c r="B13" s="150" t="s">
        <v>94</v>
      </c>
      <c r="C13" s="150" t="s">
        <v>96</v>
      </c>
      <c r="D13" s="150" t="s">
        <v>86</v>
      </c>
      <c r="E13" s="150" t="s">
        <v>87</v>
      </c>
    </row>
    <row r="14" spans="2:5" x14ac:dyDescent="0.25">
      <c r="B14" s="87" t="s">
        <v>88</v>
      </c>
      <c r="C14" s="87">
        <v>320</v>
      </c>
      <c r="D14" s="87">
        <v>290</v>
      </c>
      <c r="E14" s="87">
        <v>270</v>
      </c>
    </row>
    <row r="15" spans="2:5" x14ac:dyDescent="0.25">
      <c r="B15" s="87" t="s">
        <v>89</v>
      </c>
      <c r="C15" s="87">
        <v>290</v>
      </c>
      <c r="D15" s="87">
        <v>260</v>
      </c>
      <c r="E15" s="87">
        <v>250</v>
      </c>
    </row>
    <row r="16" spans="2:5" x14ac:dyDescent="0.25">
      <c r="B16" s="87" t="s">
        <v>90</v>
      </c>
      <c r="C16" s="87">
        <v>290</v>
      </c>
      <c r="D16" s="87">
        <v>290</v>
      </c>
      <c r="E16" s="87">
        <v>270</v>
      </c>
    </row>
    <row r="17" spans="2:4" x14ac:dyDescent="0.25">
      <c r="B17" t="s">
        <v>97</v>
      </c>
    </row>
    <row r="19" spans="2:4" x14ac:dyDescent="0.25">
      <c r="B19" s="148" t="s">
        <v>108</v>
      </c>
    </row>
    <row r="20" spans="2:4" x14ac:dyDescent="0.25">
      <c r="B20" t="s">
        <v>99</v>
      </c>
      <c r="D20" t="s">
        <v>103</v>
      </c>
    </row>
    <row r="21" spans="2:4" x14ac:dyDescent="0.25">
      <c r="B21" t="s">
        <v>101</v>
      </c>
      <c r="D21" t="s">
        <v>104</v>
      </c>
    </row>
    <row r="22" spans="2:4" x14ac:dyDescent="0.25">
      <c r="B22" t="s">
        <v>100</v>
      </c>
      <c r="D22" t="s">
        <v>105</v>
      </c>
    </row>
    <row r="23" spans="2:4" x14ac:dyDescent="0.25">
      <c r="B23" t="s">
        <v>102</v>
      </c>
    </row>
    <row r="25" spans="2:4" x14ac:dyDescent="0.25">
      <c r="B25" t="s">
        <v>106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D59"/>
  <sheetViews>
    <sheetView showGridLines="0" zoomScale="85" zoomScaleNormal="85" workbookViewId="0">
      <pane ySplit="7" topLeftCell="A8" activePane="bottomLeft" state="frozen"/>
      <selection activeCell="B4" sqref="B4:T5"/>
      <selection pane="bottomLeft" activeCell="T42" sqref="T42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0.57031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33" customWidth="1"/>
    <col min="14" max="14" width="13.85546875" style="7" customWidth="1"/>
    <col min="15" max="15" width="0.42578125" style="33" customWidth="1"/>
    <col min="16" max="16" width="16.140625" style="7" customWidth="1"/>
    <col min="17" max="17" width="0.42578125" style="33" customWidth="1"/>
    <col min="18" max="18" width="16" style="7" bestFit="1" customWidth="1"/>
    <col min="19" max="19" width="0.42578125" style="33" customWidth="1"/>
    <col min="20" max="20" width="16" style="65" bestFit="1" customWidth="1"/>
    <col min="21" max="21" width="5" style="7" customWidth="1"/>
    <col min="22" max="22" width="30.42578125" style="7" bestFit="1" customWidth="1"/>
    <col min="23" max="23" width="3.7109375" style="7" customWidth="1"/>
    <col min="24" max="24" width="30.42578125" style="7" bestFit="1" customWidth="1"/>
    <col min="25" max="16384" width="9.140625" style="7"/>
  </cols>
  <sheetData>
    <row r="1" spans="1:30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57"/>
      <c r="O1" s="57"/>
      <c r="Q1" s="57"/>
      <c r="S1" s="57"/>
      <c r="T1" s="64"/>
    </row>
    <row r="2" spans="1:30" ht="23.25" customHeight="1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30" s="5" customFormat="1" ht="23.25" customHeight="1" x14ac:dyDescent="0.25">
      <c r="A3" s="1"/>
      <c r="B3" s="167" t="s">
        <v>84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64"/>
    </row>
    <row r="4" spans="1:30" ht="15.75" customHeight="1" x14ac:dyDescent="0.25">
      <c r="A4" s="1"/>
      <c r="B4" s="170" t="s">
        <v>110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30" ht="6.75" customHeight="1" x14ac:dyDescent="0.25">
      <c r="A5" s="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30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33</v>
      </c>
      <c r="M6" s="58"/>
      <c r="N6" s="15" t="s">
        <v>42</v>
      </c>
      <c r="O6" s="58"/>
      <c r="P6" s="15" t="s">
        <v>51</v>
      </c>
      <c r="Q6" s="58"/>
      <c r="R6" s="15" t="s">
        <v>30</v>
      </c>
      <c r="S6" s="42"/>
      <c r="T6" s="15" t="s">
        <v>5</v>
      </c>
      <c r="V6" s="67" t="s">
        <v>191</v>
      </c>
      <c r="X6" s="67" t="s">
        <v>123</v>
      </c>
    </row>
    <row r="7" spans="1:30" s="18" customFormat="1" ht="4.9000000000000004" customHeight="1" x14ac:dyDescent="0.2">
      <c r="A7" s="1"/>
      <c r="B7" s="97"/>
      <c r="C7" s="8"/>
      <c r="D7" s="17"/>
      <c r="E7" s="1"/>
      <c r="F7" s="89"/>
      <c r="G7" s="8"/>
      <c r="H7" s="89"/>
      <c r="I7" s="8"/>
      <c r="J7" s="89"/>
      <c r="K7" s="1"/>
      <c r="M7" s="57"/>
      <c r="O7" s="57"/>
      <c r="Q7" s="57"/>
      <c r="S7" s="57"/>
      <c r="T7" s="66"/>
      <c r="V7" s="66"/>
      <c r="X7" s="66"/>
    </row>
    <row r="8" spans="1:30" x14ac:dyDescent="0.25">
      <c r="A8" s="1"/>
      <c r="B8" s="134">
        <v>1100</v>
      </c>
      <c r="C8" s="49"/>
      <c r="D8" s="133" t="s">
        <v>8</v>
      </c>
      <c r="E8" s="1"/>
      <c r="F8" s="39">
        <f>VLOOKUP(B8,'2018 1ºS - Região S e SE'!$B$8:$F$50,5,FALSE)</f>
        <v>389.84771573604064</v>
      </c>
      <c r="G8" s="40"/>
      <c r="H8" s="39" t="e">
        <f>#REF!</f>
        <v>#REF!</v>
      </c>
      <c r="I8" s="40"/>
      <c r="J8" s="39" t="e">
        <f>#REF!</f>
        <v>#REF!</v>
      </c>
      <c r="K8" s="41"/>
      <c r="L8" s="81">
        <f>IF(T8="","",N8/F8)</f>
        <v>0.27864583333333331</v>
      </c>
      <c r="M8" s="59"/>
      <c r="N8" s="82">
        <f>IF(T8="","",F8-P8)</f>
        <v>108.62944162436548</v>
      </c>
      <c r="O8" s="59"/>
      <c r="P8" s="34">
        <f>T8/(1-'Reaj 2018 - Região S e SE '!$V$4)</f>
        <v>281.21827411167516</v>
      </c>
      <c r="Q8" s="63"/>
      <c r="R8" s="34">
        <f>IF(T8="","",P8-T8)</f>
        <v>4.2182741116751572</v>
      </c>
      <c r="S8" s="59"/>
      <c r="T8" s="90">
        <f>'Reaj 2018 - Região S e SE '!T53</f>
        <v>277</v>
      </c>
      <c r="U8" s="22"/>
      <c r="V8" s="155" t="s">
        <v>192</v>
      </c>
      <c r="X8" s="154" t="s">
        <v>193</v>
      </c>
    </row>
    <row r="9" spans="1:30" x14ac:dyDescent="0.25">
      <c r="A9" s="1"/>
      <c r="B9" s="134">
        <v>1124</v>
      </c>
      <c r="C9" s="8"/>
      <c r="D9" s="133" t="s">
        <v>9</v>
      </c>
      <c r="E9" s="1"/>
      <c r="F9" s="39">
        <f>VLOOKUP(B9,'2018 1ºS - Região S e SE'!$B$8:$F$50,5,FALSE)</f>
        <v>338.07106598984774</v>
      </c>
      <c r="G9" s="40"/>
      <c r="H9" s="39" t="e">
        <f>#REF!</f>
        <v>#REF!</v>
      </c>
      <c r="I9" s="40"/>
      <c r="J9" s="39" t="e">
        <f>#REF!</f>
        <v>#REF!</v>
      </c>
      <c r="K9" s="41"/>
      <c r="L9" s="81">
        <f t="shared" ref="L9:L34" si="0">IF(T9="","",N9/F9)</f>
        <v>0.32732732732732739</v>
      </c>
      <c r="M9" s="59"/>
      <c r="N9" s="82">
        <f t="shared" ref="N9:N33" si="1">IF(T9="","",F9-P9)</f>
        <v>110.65989847715738</v>
      </c>
      <c r="O9" s="59"/>
      <c r="P9" s="34">
        <f>T9/(1-'Reaj 2018 - Região S e SE '!$V$4)</f>
        <v>227.41116751269035</v>
      </c>
      <c r="Q9" s="63"/>
      <c r="R9" s="34">
        <f t="shared" ref="R9:R37" si="2">IF(T9="","",P9-T9)</f>
        <v>3.4111675126903549</v>
      </c>
      <c r="S9" s="59"/>
      <c r="T9" s="90">
        <f>'Reaj 2018 - Região S e SE '!T54</f>
        <v>224</v>
      </c>
      <c r="U9" s="22"/>
      <c r="X9" s="156" t="s">
        <v>194</v>
      </c>
    </row>
    <row r="10" spans="1:30" x14ac:dyDescent="0.25">
      <c r="A10" s="1"/>
      <c r="B10" s="134">
        <v>1133</v>
      </c>
      <c r="C10" s="8"/>
      <c r="D10" s="133" t="s">
        <v>55</v>
      </c>
      <c r="E10" s="1"/>
      <c r="F10" s="39">
        <f>VLOOKUP(B10,'2018 1ºS - Região S e SE'!$B$8:$F$50,5,FALSE)</f>
        <v>334.01015228426394</v>
      </c>
      <c r="G10" s="40"/>
      <c r="H10" s="39" t="e">
        <f>#REF!</f>
        <v>#REF!</v>
      </c>
      <c r="I10" s="40"/>
      <c r="J10" s="39" t="e">
        <f>#REF!</f>
        <v>#REF!</v>
      </c>
      <c r="K10" s="41"/>
      <c r="L10" s="81">
        <f t="shared" si="0"/>
        <v>0.31914893617021273</v>
      </c>
      <c r="M10" s="59"/>
      <c r="N10" s="82">
        <f t="shared" si="1"/>
        <v>106.59898477157358</v>
      </c>
      <c r="O10" s="59"/>
      <c r="P10" s="34">
        <f>T10/(1-'Reaj 2018 - Região S e SE '!$V$4)</f>
        <v>227.41116751269035</v>
      </c>
      <c r="Q10" s="63"/>
      <c r="R10" s="34">
        <f t="shared" si="2"/>
        <v>3.4111675126903549</v>
      </c>
      <c r="S10" s="59"/>
      <c r="T10" s="90">
        <f>'Reaj 2018 - Região S e SE '!T55</f>
        <v>224</v>
      </c>
      <c r="U10" s="22"/>
      <c r="V10" s="147"/>
      <c r="X10" s="147"/>
    </row>
    <row r="11" spans="1:30" x14ac:dyDescent="0.25">
      <c r="A11" s="1"/>
      <c r="B11" s="134">
        <v>2007</v>
      </c>
      <c r="C11" s="8"/>
      <c r="D11" s="133" t="s">
        <v>52</v>
      </c>
      <c r="E11" s="1"/>
      <c r="F11" s="39">
        <f>VLOOKUP(B11,'2018 1ºS - Região S e SE'!$B$8:$F$50,5,FALSE)</f>
        <v>334.01015228426394</v>
      </c>
      <c r="G11" s="40"/>
      <c r="H11" s="39" t="e">
        <f>#REF!</f>
        <v>#REF!</v>
      </c>
      <c r="I11" s="40"/>
      <c r="J11" s="39" t="e">
        <f>#REF!</f>
        <v>#REF!</v>
      </c>
      <c r="K11" s="41"/>
      <c r="L11" s="81">
        <f t="shared" si="0"/>
        <v>0.31914893617021273</v>
      </c>
      <c r="M11" s="59"/>
      <c r="N11" s="82">
        <f t="shared" si="1"/>
        <v>106.59898477157358</v>
      </c>
      <c r="O11" s="59"/>
      <c r="P11" s="34">
        <f>T11/(1-'Reaj 2018 - Região S e SE '!$V$4)</f>
        <v>227.41116751269035</v>
      </c>
      <c r="Q11" s="63"/>
      <c r="R11" s="34">
        <f t="shared" si="2"/>
        <v>3.4111675126903549</v>
      </c>
      <c r="S11" s="59"/>
      <c r="T11" s="90">
        <f>'Reaj 2018 - Região S e SE '!T56</f>
        <v>224</v>
      </c>
      <c r="U11" s="22"/>
      <c r="V11" s="147"/>
      <c r="X11" s="147"/>
    </row>
    <row r="12" spans="1:30" x14ac:dyDescent="0.25">
      <c r="A12" s="1"/>
      <c r="B12" s="134">
        <v>1116</v>
      </c>
      <c r="C12" s="8"/>
      <c r="D12" s="133" t="s">
        <v>50</v>
      </c>
      <c r="E12" s="1"/>
      <c r="F12" s="39">
        <f>VLOOKUP(B12,'2018 1ºS - Região S e SE'!$B$8:$F$50,5,FALSE)</f>
        <v>351.26903553299491</v>
      </c>
      <c r="G12" s="40"/>
      <c r="H12" s="39" t="e">
        <f>#REF!</f>
        <v>#REF!</v>
      </c>
      <c r="I12" s="40"/>
      <c r="J12" s="39" t="e">
        <f>#REF!</f>
        <v>#REF!</v>
      </c>
      <c r="K12" s="41"/>
      <c r="L12" s="81">
        <f t="shared" si="0"/>
        <v>0.35260115606936415</v>
      </c>
      <c r="M12" s="59"/>
      <c r="N12" s="82">
        <f t="shared" si="1"/>
        <v>123.85786802030455</v>
      </c>
      <c r="O12" s="59"/>
      <c r="P12" s="34">
        <f>T12/(1-'Reaj 2018 - Região S e SE '!$V$4)</f>
        <v>227.41116751269035</v>
      </c>
      <c r="Q12" s="63"/>
      <c r="R12" s="34">
        <f t="shared" si="2"/>
        <v>3.4111675126903549</v>
      </c>
      <c r="S12" s="59"/>
      <c r="T12" s="90">
        <f>'Reaj 2018 - Região S e SE '!T57</f>
        <v>224</v>
      </c>
      <c r="U12" s="22"/>
      <c r="V12" s="147"/>
      <c r="X12" s="147"/>
    </row>
    <row r="13" spans="1:30" s="84" customFormat="1" x14ac:dyDescent="0.25">
      <c r="A13" s="1"/>
      <c r="B13" s="134">
        <v>1107</v>
      </c>
      <c r="C13" s="8"/>
      <c r="D13" s="133" t="s">
        <v>10</v>
      </c>
      <c r="E13" s="1"/>
      <c r="F13" s="39">
        <f>VLOOKUP(B13,'2018 1ºS - Região S e SE'!$B$8:$F$50,5,FALSE)</f>
        <v>352.28426395939084</v>
      </c>
      <c r="G13" s="40"/>
      <c r="H13" s="39" t="e">
        <f>#REF!</f>
        <v>#REF!</v>
      </c>
      <c r="I13" s="40"/>
      <c r="J13" s="39" t="e">
        <f>#REF!</f>
        <v>#REF!</v>
      </c>
      <c r="K13" s="41"/>
      <c r="L13" s="81">
        <f t="shared" si="0"/>
        <v>0.29394812680115273</v>
      </c>
      <c r="M13" s="59"/>
      <c r="N13" s="82">
        <f t="shared" si="1"/>
        <v>103.55329949238578</v>
      </c>
      <c r="O13" s="59"/>
      <c r="P13" s="34">
        <f>T13/(1-'Reaj 2018 - Região S e SE '!$V$4)</f>
        <v>248.73096446700507</v>
      </c>
      <c r="Q13" s="63"/>
      <c r="R13" s="34">
        <f t="shared" si="2"/>
        <v>3.7309644670050659</v>
      </c>
      <c r="S13" s="59"/>
      <c r="T13" s="90">
        <f>'Reaj 2018 - Região S e SE '!T58</f>
        <v>245</v>
      </c>
      <c r="U13" s="83"/>
      <c r="V13" s="147"/>
      <c r="W13" s="7"/>
      <c r="X13" s="147"/>
      <c r="AC13" s="7"/>
      <c r="AD13" s="7"/>
    </row>
    <row r="14" spans="1:30" s="84" customFormat="1" x14ac:dyDescent="0.25">
      <c r="A14" s="1"/>
      <c r="B14" s="134">
        <v>2008</v>
      </c>
      <c r="C14" s="8"/>
      <c r="D14" s="133" t="s">
        <v>36</v>
      </c>
      <c r="E14" s="94"/>
      <c r="F14" s="39">
        <f>VLOOKUP(B14,'2018 1ºS - Região S e SE'!$B$8:$F$50,5,FALSE)</f>
        <v>334.01015228426394</v>
      </c>
      <c r="G14" s="40"/>
      <c r="H14" s="39" t="e">
        <f>#REF!</f>
        <v>#REF!</v>
      </c>
      <c r="I14" s="40"/>
      <c r="J14" s="39" t="e">
        <f>#REF!</f>
        <v>#REF!</v>
      </c>
      <c r="K14" s="41"/>
      <c r="L14" s="81">
        <f t="shared" si="0"/>
        <v>0.31914893617021273</v>
      </c>
      <c r="M14" s="59"/>
      <c r="N14" s="82">
        <f t="shared" si="1"/>
        <v>106.59898477157358</v>
      </c>
      <c r="O14" s="59"/>
      <c r="P14" s="34">
        <f>T14/(1-'Reaj 2018 - Região S e SE '!$V$4)</f>
        <v>227.41116751269035</v>
      </c>
      <c r="Q14" s="63"/>
      <c r="R14" s="34">
        <f t="shared" si="2"/>
        <v>3.4111675126903549</v>
      </c>
      <c r="S14" s="96"/>
      <c r="T14" s="90">
        <f>'Reaj 2018 - Região S e SE '!T59</f>
        <v>224</v>
      </c>
      <c r="U14" s="83"/>
      <c r="V14" s="147"/>
      <c r="W14" s="7"/>
      <c r="X14" s="147"/>
      <c r="AC14" s="7"/>
      <c r="AD14" s="7"/>
    </row>
    <row r="15" spans="1:30" x14ac:dyDescent="0.25">
      <c r="A15" s="1"/>
      <c r="B15" s="134">
        <v>1112</v>
      </c>
      <c r="C15" s="8"/>
      <c r="D15" s="133" t="s">
        <v>11</v>
      </c>
      <c r="E15" s="1"/>
      <c r="F15" s="39">
        <f>VLOOKUP(B15,'2018 1ºS - Região S e SE'!$B$8:$F$50,5,FALSE)</f>
        <v>338.07106598984774</v>
      </c>
      <c r="G15" s="40"/>
      <c r="H15" s="39" t="e">
        <f>#REF!</f>
        <v>#REF!</v>
      </c>
      <c r="I15" s="40"/>
      <c r="J15" s="39" t="e">
        <f>#REF!</f>
        <v>#REF!</v>
      </c>
      <c r="K15" s="41"/>
      <c r="L15" s="81">
        <f t="shared" si="0"/>
        <v>0.32732732732732739</v>
      </c>
      <c r="M15" s="59"/>
      <c r="N15" s="82">
        <f t="shared" si="1"/>
        <v>110.65989847715738</v>
      </c>
      <c r="O15" s="59"/>
      <c r="P15" s="34">
        <f>T15/(1-'Reaj 2018 - Região S e SE '!$V$4)</f>
        <v>227.41116751269035</v>
      </c>
      <c r="Q15" s="63"/>
      <c r="R15" s="34">
        <f t="shared" si="2"/>
        <v>3.4111675126903549</v>
      </c>
      <c r="S15" s="59"/>
      <c r="T15" s="90">
        <f>'Reaj 2018 - Região S e SE '!T60</f>
        <v>224</v>
      </c>
      <c r="U15" s="22"/>
      <c r="V15" s="147"/>
      <c r="X15" s="147"/>
    </row>
    <row r="16" spans="1:30" x14ac:dyDescent="0.25">
      <c r="A16" s="1"/>
      <c r="B16" s="134">
        <v>1117</v>
      </c>
      <c r="C16" s="8"/>
      <c r="D16" s="133" t="s">
        <v>43</v>
      </c>
      <c r="E16" s="1"/>
      <c r="F16" s="39">
        <f>VLOOKUP(B16,'2018 1ºS - Região S e SE'!$B$8:$F$50,5,FALSE)</f>
        <v>334.01015228426394</v>
      </c>
      <c r="G16" s="40"/>
      <c r="H16" s="39" t="e">
        <f>#REF!</f>
        <v>#REF!</v>
      </c>
      <c r="I16" s="40"/>
      <c r="J16" s="39" t="e">
        <f>#REF!</f>
        <v>#REF!</v>
      </c>
      <c r="K16" s="41"/>
      <c r="L16" s="81">
        <f t="shared" si="0"/>
        <v>0.31914893617021273</v>
      </c>
      <c r="M16" s="59"/>
      <c r="N16" s="82">
        <f t="shared" si="1"/>
        <v>106.59898477157358</v>
      </c>
      <c r="O16" s="59"/>
      <c r="P16" s="34">
        <f>T16/(1-'Reaj 2018 - Região S e SE '!$V$4)</f>
        <v>227.41116751269035</v>
      </c>
      <c r="Q16" s="63"/>
      <c r="R16" s="34">
        <f t="shared" si="2"/>
        <v>3.4111675126903549</v>
      </c>
      <c r="S16" s="59"/>
      <c r="T16" s="90">
        <f>'Reaj 2018 - Região S e SE '!T61</f>
        <v>224</v>
      </c>
      <c r="U16" s="22"/>
      <c r="V16" s="147"/>
      <c r="X16" s="147"/>
    </row>
    <row r="17" spans="1:30" x14ac:dyDescent="0.25">
      <c r="A17" s="1"/>
      <c r="B17" s="134">
        <v>1129</v>
      </c>
      <c r="C17" s="8"/>
      <c r="D17" s="133" t="s">
        <v>56</v>
      </c>
      <c r="E17" s="1"/>
      <c r="F17" s="39">
        <f>VLOOKUP(B17,'2018 1ºS - Região S e SE'!$B$8:$F$50,5,FALSE)</f>
        <v>334.01015228426394</v>
      </c>
      <c r="G17" s="40"/>
      <c r="H17" s="39" t="e">
        <f>#REF!</f>
        <v>#REF!</v>
      </c>
      <c r="I17" s="40"/>
      <c r="J17" s="39" t="e">
        <f>#REF!</f>
        <v>#REF!</v>
      </c>
      <c r="K17" s="41"/>
      <c r="L17" s="81">
        <f t="shared" si="0"/>
        <v>0.31914893617021273</v>
      </c>
      <c r="M17" s="59"/>
      <c r="N17" s="82">
        <f t="shared" si="1"/>
        <v>106.59898477157358</v>
      </c>
      <c r="O17" s="59"/>
      <c r="P17" s="34">
        <f>T17/(1-'Reaj 2018 - Região S e SE '!$V$4)</f>
        <v>227.41116751269035</v>
      </c>
      <c r="Q17" s="63"/>
      <c r="R17" s="34">
        <f t="shared" si="2"/>
        <v>3.4111675126903549</v>
      </c>
      <c r="S17" s="59"/>
      <c r="T17" s="90">
        <f>'Reaj 2018 - Região S e SE '!T62</f>
        <v>224</v>
      </c>
      <c r="U17" s="22"/>
      <c r="V17" s="147"/>
      <c r="X17" s="147"/>
    </row>
    <row r="18" spans="1:30" x14ac:dyDescent="0.25">
      <c r="A18" s="1"/>
      <c r="B18" s="134">
        <v>1120</v>
      </c>
      <c r="C18" s="8"/>
      <c r="D18" s="133" t="s">
        <v>44</v>
      </c>
      <c r="E18" s="1"/>
      <c r="F18" s="39">
        <f>VLOOKUP(B18,'2018 1ºS - Região S e SE'!$B$8:$F$50,5,FALSE)</f>
        <v>334.01015228426394</v>
      </c>
      <c r="G18" s="40"/>
      <c r="H18" s="39" t="e">
        <f>#REF!</f>
        <v>#REF!</v>
      </c>
      <c r="I18" s="40"/>
      <c r="J18" s="39" t="e">
        <f>#REF!</f>
        <v>#REF!</v>
      </c>
      <c r="K18" s="41"/>
      <c r="L18" s="81">
        <f t="shared" si="0"/>
        <v>0.31914893617021273</v>
      </c>
      <c r="M18" s="59"/>
      <c r="N18" s="82">
        <f t="shared" si="1"/>
        <v>106.59898477157358</v>
      </c>
      <c r="O18" s="59"/>
      <c r="P18" s="34">
        <f>T18/(1-'Reaj 2018 - Região S e SE '!$V$4)</f>
        <v>227.41116751269035</v>
      </c>
      <c r="Q18" s="63"/>
      <c r="R18" s="34">
        <f t="shared" si="2"/>
        <v>3.4111675126903549</v>
      </c>
      <c r="S18" s="59"/>
      <c r="T18" s="90">
        <f>'Reaj 2018 - Região S e SE '!T63</f>
        <v>224</v>
      </c>
      <c r="U18" s="22"/>
      <c r="V18" s="147"/>
      <c r="X18" s="147"/>
    </row>
    <row r="19" spans="1:30" x14ac:dyDescent="0.25">
      <c r="A19" s="1"/>
      <c r="B19" s="134">
        <v>1113</v>
      </c>
      <c r="C19" s="132"/>
      <c r="D19" s="133" t="s">
        <v>49</v>
      </c>
      <c r="E19" s="1"/>
      <c r="F19" s="39">
        <f>VLOOKUP(B19,'2018 1ºS - Região S e SE'!$B$8:$F$50,5,FALSE)</f>
        <v>334.01015228426394</v>
      </c>
      <c r="G19" s="40"/>
      <c r="H19" s="39" t="e">
        <f>#REF!</f>
        <v>#REF!</v>
      </c>
      <c r="I19" s="40"/>
      <c r="J19" s="39" t="e">
        <f>#REF!</f>
        <v>#REF!</v>
      </c>
      <c r="K19" s="41"/>
      <c r="L19" s="81">
        <f t="shared" si="0"/>
        <v>0.31914893617021273</v>
      </c>
      <c r="M19" s="59"/>
      <c r="N19" s="82">
        <f t="shared" si="1"/>
        <v>106.59898477157358</v>
      </c>
      <c r="O19" s="59"/>
      <c r="P19" s="34">
        <f>T19/(1-'Reaj 2018 - Região S e SE '!$V$4)</f>
        <v>227.41116751269035</v>
      </c>
      <c r="Q19" s="63"/>
      <c r="R19" s="34">
        <f t="shared" si="2"/>
        <v>3.4111675126903549</v>
      </c>
      <c r="S19" s="59"/>
      <c r="T19" s="90">
        <f>'Reaj 2018 - Região S e SE '!T64</f>
        <v>224</v>
      </c>
      <c r="U19" s="22"/>
      <c r="V19" s="147"/>
      <c r="X19" s="147"/>
    </row>
    <row r="20" spans="1:30" x14ac:dyDescent="0.25">
      <c r="A20" s="1"/>
      <c r="B20" s="134">
        <v>1105</v>
      </c>
      <c r="C20" s="8"/>
      <c r="D20" s="133" t="s">
        <v>12</v>
      </c>
      <c r="E20" s="1"/>
      <c r="F20" s="39">
        <f>VLOOKUP(B20,'2018 1ºS - Região S e SE'!$B$8:$F$50,5,FALSE)</f>
        <v>338.07106598984774</v>
      </c>
      <c r="G20" s="40"/>
      <c r="H20" s="39" t="e">
        <f>#REF!</f>
        <v>#REF!</v>
      </c>
      <c r="I20" s="40"/>
      <c r="J20" s="39" t="e">
        <f>#REF!</f>
        <v>#REF!</v>
      </c>
      <c r="K20" s="41"/>
      <c r="L20" s="81">
        <f t="shared" si="0"/>
        <v>0.32732732732732739</v>
      </c>
      <c r="M20" s="59"/>
      <c r="N20" s="82">
        <f t="shared" si="1"/>
        <v>110.65989847715738</v>
      </c>
      <c r="O20" s="59"/>
      <c r="P20" s="34">
        <f>T20/(1-'Reaj 2018 - Região S e SE '!$V$4)</f>
        <v>227.41116751269035</v>
      </c>
      <c r="Q20" s="63"/>
      <c r="R20" s="34">
        <f t="shared" si="2"/>
        <v>3.4111675126903549</v>
      </c>
      <c r="S20" s="59"/>
      <c r="T20" s="90">
        <f>'Reaj 2018 - Região S e SE '!T65</f>
        <v>224</v>
      </c>
      <c r="U20" s="22"/>
      <c r="V20" s="147"/>
      <c r="X20" s="147"/>
    </row>
    <row r="21" spans="1:30" ht="16.5" customHeight="1" x14ac:dyDescent="0.25">
      <c r="A21" s="1"/>
      <c r="B21" s="134">
        <v>1128</v>
      </c>
      <c r="C21" s="8"/>
      <c r="D21" s="133" t="s">
        <v>45</v>
      </c>
      <c r="E21" s="1"/>
      <c r="F21" s="39">
        <f>VLOOKUP(B21,'2018 1ºS - Região S e SE'!$B$8:$F$50,5,FALSE)</f>
        <v>334.01015228426394</v>
      </c>
      <c r="G21" s="40"/>
      <c r="H21" s="39" t="e">
        <f>#REF!</f>
        <v>#REF!</v>
      </c>
      <c r="I21" s="40"/>
      <c r="J21" s="39" t="e">
        <f>#REF!</f>
        <v>#REF!</v>
      </c>
      <c r="K21" s="41"/>
      <c r="L21" s="81">
        <f t="shared" si="0"/>
        <v>0.31914893617021273</v>
      </c>
      <c r="M21" s="59"/>
      <c r="N21" s="82">
        <f t="shared" si="1"/>
        <v>106.59898477157358</v>
      </c>
      <c r="O21" s="59"/>
      <c r="P21" s="34">
        <f>T21/(1-'Reaj 2018 - Região S e SE '!$V$4)</f>
        <v>227.41116751269035</v>
      </c>
      <c r="Q21" s="63"/>
      <c r="R21" s="34">
        <f t="shared" si="2"/>
        <v>3.4111675126903549</v>
      </c>
      <c r="S21" s="59"/>
      <c r="T21" s="90">
        <f>'Reaj 2018 - Região S e SE '!T66</f>
        <v>224</v>
      </c>
      <c r="U21" s="22"/>
      <c r="V21" s="147"/>
      <c r="X21" s="147"/>
    </row>
    <row r="22" spans="1:30" ht="16.5" customHeight="1" x14ac:dyDescent="0.25">
      <c r="A22" s="1"/>
      <c r="B22" s="134">
        <v>1125</v>
      </c>
      <c r="C22" s="49"/>
      <c r="D22" s="133" t="s">
        <v>13</v>
      </c>
      <c r="E22" s="1"/>
      <c r="F22" s="39">
        <f>VLOOKUP(B22,'2018 1ºS - Região S e SE'!$B$8:$F$50,5,FALSE)</f>
        <v>338.07106598984774</v>
      </c>
      <c r="G22" s="40"/>
      <c r="H22" s="39" t="e">
        <f>#REF!</f>
        <v>#REF!</v>
      </c>
      <c r="I22" s="40"/>
      <c r="J22" s="39" t="e">
        <f>#REF!</f>
        <v>#REF!</v>
      </c>
      <c r="K22" s="41"/>
      <c r="L22" s="81">
        <f t="shared" si="0"/>
        <v>0.32732732732732739</v>
      </c>
      <c r="M22" s="59"/>
      <c r="N22" s="82">
        <f t="shared" si="1"/>
        <v>110.65989847715738</v>
      </c>
      <c r="O22" s="59"/>
      <c r="P22" s="34">
        <f>T22/(1-'Reaj 2018 - Região S e SE '!$V$4)</f>
        <v>227.41116751269035</v>
      </c>
      <c r="Q22" s="63"/>
      <c r="R22" s="34">
        <f t="shared" si="2"/>
        <v>3.4111675126903549</v>
      </c>
      <c r="S22" s="59"/>
      <c r="T22" s="90">
        <f>'Reaj 2018 - Região S e SE '!T67</f>
        <v>224</v>
      </c>
      <c r="U22" s="22"/>
      <c r="V22" s="147"/>
      <c r="X22" s="147"/>
    </row>
    <row r="23" spans="1:30" x14ac:dyDescent="0.25">
      <c r="A23" s="1"/>
      <c r="B23" s="134">
        <v>1114</v>
      </c>
      <c r="C23" s="8"/>
      <c r="D23" s="133" t="s">
        <v>14</v>
      </c>
      <c r="E23" s="1"/>
      <c r="F23" s="39">
        <f>VLOOKUP(B23,'2018 1ºS - Região S e SE'!$B$8:$F$50,5,FALSE)</f>
        <v>338.07106598984774</v>
      </c>
      <c r="G23" s="40"/>
      <c r="H23" s="39" t="e">
        <f>#REF!</f>
        <v>#REF!</v>
      </c>
      <c r="I23" s="40"/>
      <c r="J23" s="39" t="e">
        <f>#REF!</f>
        <v>#REF!</v>
      </c>
      <c r="K23" s="41"/>
      <c r="L23" s="81">
        <f t="shared" si="0"/>
        <v>0.32732732732732739</v>
      </c>
      <c r="M23" s="59"/>
      <c r="N23" s="82">
        <f t="shared" si="1"/>
        <v>110.65989847715738</v>
      </c>
      <c r="O23" s="59"/>
      <c r="P23" s="34">
        <f>T23/(1-'Reaj 2018 - Região S e SE '!$V$4)</f>
        <v>227.41116751269035</v>
      </c>
      <c r="Q23" s="63"/>
      <c r="R23" s="34">
        <f t="shared" si="2"/>
        <v>3.4111675126903549</v>
      </c>
      <c r="S23" s="59"/>
      <c r="T23" s="90">
        <f>'Reaj 2018 - Região S e SE '!T68</f>
        <v>224</v>
      </c>
      <c r="U23" s="22"/>
      <c r="V23" s="147"/>
      <c r="X23" s="147"/>
    </row>
    <row r="24" spans="1:30" x14ac:dyDescent="0.25">
      <c r="A24" s="1"/>
      <c r="B24" s="134">
        <v>1132</v>
      </c>
      <c r="C24" s="49"/>
      <c r="D24" s="133" t="s">
        <v>46</v>
      </c>
      <c r="E24" s="1"/>
      <c r="F24" s="39">
        <f>VLOOKUP(B24,'2018 1ºS - Região S e SE'!$B$8:$F$50,5,FALSE)</f>
        <v>334.01015228426394</v>
      </c>
      <c r="G24" s="40"/>
      <c r="H24" s="39" t="e">
        <f>#REF!</f>
        <v>#REF!</v>
      </c>
      <c r="I24" s="40"/>
      <c r="J24" s="39" t="e">
        <f>#REF!</f>
        <v>#REF!</v>
      </c>
      <c r="K24" s="41"/>
      <c r="L24" s="81">
        <f t="shared" si="0"/>
        <v>0.31914893617021273</v>
      </c>
      <c r="M24" s="59"/>
      <c r="N24" s="82">
        <f t="shared" si="1"/>
        <v>106.59898477157358</v>
      </c>
      <c r="O24" s="59"/>
      <c r="P24" s="34">
        <f>T24/(1-'Reaj 2018 - Região S e SE '!$V$4)</f>
        <v>227.41116751269035</v>
      </c>
      <c r="Q24" s="63"/>
      <c r="R24" s="34">
        <f t="shared" si="2"/>
        <v>3.4111675126903549</v>
      </c>
      <c r="S24" s="59"/>
      <c r="T24" s="90">
        <f>'Reaj 2018 - Região S e SE '!T69</f>
        <v>224</v>
      </c>
      <c r="U24" s="22"/>
      <c r="V24" s="147"/>
      <c r="X24" s="147"/>
    </row>
    <row r="25" spans="1:30" x14ac:dyDescent="0.25">
      <c r="A25" s="1"/>
      <c r="B25" s="134">
        <v>1115</v>
      </c>
      <c r="C25" s="8"/>
      <c r="D25" s="133" t="s">
        <v>15</v>
      </c>
      <c r="E25" s="1"/>
      <c r="F25" s="39">
        <f>VLOOKUP(B25,'2018 1ºS - Região S e SE'!$B$8:$F$50,5,FALSE)</f>
        <v>338.07106598984774</v>
      </c>
      <c r="G25" s="40"/>
      <c r="H25" s="39" t="e">
        <f>#REF!</f>
        <v>#REF!</v>
      </c>
      <c r="I25" s="40"/>
      <c r="J25" s="39" t="e">
        <f>#REF!</f>
        <v>#REF!</v>
      </c>
      <c r="K25" s="41"/>
      <c r="L25" s="81">
        <f t="shared" si="0"/>
        <v>0.32732732732732739</v>
      </c>
      <c r="M25" s="59"/>
      <c r="N25" s="82">
        <f t="shared" si="1"/>
        <v>110.65989847715738</v>
      </c>
      <c r="O25" s="59"/>
      <c r="P25" s="34">
        <f>T25/(1-'Reaj 2018 - Região S e SE '!$V$4)</f>
        <v>227.41116751269035</v>
      </c>
      <c r="Q25" s="63"/>
      <c r="R25" s="34">
        <f t="shared" si="2"/>
        <v>3.4111675126903549</v>
      </c>
      <c r="S25" s="59"/>
      <c r="T25" s="90">
        <f>'Reaj 2018 - Região S e SE '!T70</f>
        <v>224</v>
      </c>
      <c r="U25" s="22"/>
      <c r="V25" s="147"/>
      <c r="X25" s="147"/>
    </row>
    <row r="26" spans="1:30" x14ac:dyDescent="0.25">
      <c r="A26" s="1"/>
      <c r="B26" s="134">
        <v>1126</v>
      </c>
      <c r="C26" s="8"/>
      <c r="D26" s="133" t="s">
        <v>29</v>
      </c>
      <c r="E26" s="1"/>
      <c r="F26" s="39">
        <f>VLOOKUP(B26,'2018 1ºS - Região S e SE'!$B$8:$F$50,5,FALSE)</f>
        <v>338.07106598984774</v>
      </c>
      <c r="G26" s="40"/>
      <c r="H26" s="39" t="e">
        <f>#REF!</f>
        <v>#REF!</v>
      </c>
      <c r="I26" s="40"/>
      <c r="J26" s="39" t="e">
        <f>#REF!</f>
        <v>#REF!</v>
      </c>
      <c r="K26" s="41"/>
      <c r="L26" s="81">
        <f t="shared" si="0"/>
        <v>0.32732732732732739</v>
      </c>
      <c r="M26" s="59"/>
      <c r="N26" s="82">
        <f t="shared" si="1"/>
        <v>110.65989847715738</v>
      </c>
      <c r="O26" s="59"/>
      <c r="P26" s="34">
        <f>T26/(1-'Reaj 2018 - Região S e SE '!$V$4)</f>
        <v>227.41116751269035</v>
      </c>
      <c r="Q26" s="63"/>
      <c r="R26" s="34">
        <f t="shared" si="2"/>
        <v>3.4111675126903549</v>
      </c>
      <c r="S26" s="59"/>
      <c r="T26" s="90">
        <f>'Reaj 2018 - Região S e SE '!T71</f>
        <v>224</v>
      </c>
      <c r="U26" s="22"/>
      <c r="V26" s="147"/>
      <c r="X26" s="147"/>
    </row>
    <row r="27" spans="1:30" x14ac:dyDescent="0.25">
      <c r="A27" s="1"/>
      <c r="B27" s="134">
        <v>1122</v>
      </c>
      <c r="C27" s="49"/>
      <c r="D27" s="133" t="s">
        <v>16</v>
      </c>
      <c r="E27" s="1"/>
      <c r="F27" s="39">
        <f>VLOOKUP(B27,'2018 1ºS - Região S e SE'!$B$8:$F$50,5,FALSE)</f>
        <v>352.28426395939084</v>
      </c>
      <c r="G27" s="40"/>
      <c r="H27" s="39" t="e">
        <f>#REF!</f>
        <v>#REF!</v>
      </c>
      <c r="I27" s="40"/>
      <c r="J27" s="39" t="e">
        <f>#REF!</f>
        <v>#REF!</v>
      </c>
      <c r="K27" s="41"/>
      <c r="L27" s="81">
        <f t="shared" si="0"/>
        <v>0.29394812680115273</v>
      </c>
      <c r="M27" s="59"/>
      <c r="N27" s="82">
        <f t="shared" si="1"/>
        <v>103.55329949238578</v>
      </c>
      <c r="O27" s="59"/>
      <c r="P27" s="34">
        <f>T27/(1-'Reaj 2018 - Região S e SE '!$V$4)</f>
        <v>248.73096446700507</v>
      </c>
      <c r="Q27" s="63"/>
      <c r="R27" s="34">
        <f t="shared" si="2"/>
        <v>3.7309644670050659</v>
      </c>
      <c r="S27" s="59"/>
      <c r="T27" s="90">
        <f>'Reaj 2018 - Região S e SE '!T72</f>
        <v>245</v>
      </c>
      <c r="U27" s="22"/>
      <c r="V27" s="147"/>
      <c r="X27" s="147"/>
    </row>
    <row r="28" spans="1:30" x14ac:dyDescent="0.25">
      <c r="A28" s="1"/>
      <c r="B28" s="134">
        <v>2009</v>
      </c>
      <c r="C28" s="8"/>
      <c r="D28" s="133" t="s">
        <v>37</v>
      </c>
      <c r="E28" s="1"/>
      <c r="F28" s="39">
        <f>VLOOKUP(B28,'2018 1ºS - Região S e SE'!$B$8:$F$50,5,FALSE)</f>
        <v>334.01015228426394</v>
      </c>
      <c r="G28" s="40"/>
      <c r="H28" s="39" t="e">
        <f>#REF!</f>
        <v>#REF!</v>
      </c>
      <c r="I28" s="40"/>
      <c r="J28" s="39" t="e">
        <f>#REF!</f>
        <v>#REF!</v>
      </c>
      <c r="K28" s="41"/>
      <c r="L28" s="81">
        <f t="shared" si="0"/>
        <v>0.31914893617021273</v>
      </c>
      <c r="M28" s="59"/>
      <c r="N28" s="82">
        <f t="shared" si="1"/>
        <v>106.59898477157358</v>
      </c>
      <c r="O28" s="59"/>
      <c r="P28" s="34">
        <f>T28/(1-'Reaj 2018 - Região S e SE '!$V$4)</f>
        <v>227.41116751269035</v>
      </c>
      <c r="Q28" s="63"/>
      <c r="R28" s="34">
        <f t="shared" si="2"/>
        <v>3.4111675126903549</v>
      </c>
      <c r="S28" s="59"/>
      <c r="T28" s="90">
        <f>'Reaj 2018 - Região S e SE '!T73</f>
        <v>224</v>
      </c>
      <c r="U28" s="22"/>
      <c r="V28" s="147"/>
      <c r="X28" s="147"/>
    </row>
    <row r="29" spans="1:30" s="84" customFormat="1" x14ac:dyDescent="0.25">
      <c r="A29" s="1"/>
      <c r="B29" s="134">
        <v>1101</v>
      </c>
      <c r="C29" s="8"/>
      <c r="D29" s="133" t="s">
        <v>54</v>
      </c>
      <c r="E29" s="1"/>
      <c r="F29" s="39">
        <f>VLOOKUP(B29,'2018 1ºS - Região S e SE'!$B$8:$F$50,5,FALSE)</f>
        <v>352.28426395939084</v>
      </c>
      <c r="G29" s="40"/>
      <c r="H29" s="39" t="e">
        <f>#REF!</f>
        <v>#REF!</v>
      </c>
      <c r="I29" s="40"/>
      <c r="J29" s="39" t="e">
        <f>#REF!</f>
        <v>#REF!</v>
      </c>
      <c r="K29" s="41"/>
      <c r="L29" s="81" t="str">
        <f t="shared" si="0"/>
        <v/>
      </c>
      <c r="M29" s="59"/>
      <c r="N29" s="82"/>
      <c r="O29" s="59"/>
      <c r="P29" s="34"/>
      <c r="Q29" s="63"/>
      <c r="R29" s="34"/>
      <c r="S29" s="59"/>
      <c r="T29" s="90"/>
      <c r="U29" s="83"/>
      <c r="V29" s="33"/>
      <c r="W29" s="7"/>
      <c r="X29" s="33"/>
      <c r="AC29" s="7"/>
      <c r="AD29" s="7"/>
    </row>
    <row r="30" spans="1:30" s="84" customFormat="1" x14ac:dyDescent="0.25">
      <c r="A30" s="1"/>
      <c r="B30" s="134">
        <v>2010</v>
      </c>
      <c r="C30" s="8"/>
      <c r="D30" s="133" t="s">
        <v>38</v>
      </c>
      <c r="E30" s="94"/>
      <c r="F30" s="39">
        <f>VLOOKUP(B30,'2018 1ºS - Região S e SE'!$B$8:$F$50,5,FALSE)</f>
        <v>334.01015228426394</v>
      </c>
      <c r="G30" s="40"/>
      <c r="H30" s="39" t="e">
        <f>#REF!</f>
        <v>#REF!</v>
      </c>
      <c r="I30" s="40"/>
      <c r="J30" s="39" t="e">
        <f>#REF!</f>
        <v>#REF!</v>
      </c>
      <c r="K30" s="41"/>
      <c r="L30" s="81">
        <f t="shared" si="0"/>
        <v>0.31914893617021273</v>
      </c>
      <c r="M30" s="59"/>
      <c r="N30" s="82">
        <f t="shared" si="1"/>
        <v>106.59898477157358</v>
      </c>
      <c r="O30" s="59"/>
      <c r="P30" s="34">
        <f>T30/(1-'Reaj 2018 - Região S e SE '!$V$4)</f>
        <v>227.41116751269035</v>
      </c>
      <c r="Q30" s="63"/>
      <c r="R30" s="34">
        <f t="shared" si="2"/>
        <v>3.4111675126903549</v>
      </c>
      <c r="S30" s="96"/>
      <c r="T30" s="90">
        <f>'Reaj 2018 - Região S e SE '!T75</f>
        <v>224</v>
      </c>
      <c r="U30" s="83"/>
      <c r="V30" s="147"/>
      <c r="W30" s="7"/>
      <c r="X30" s="147"/>
      <c r="AC30" s="7"/>
      <c r="AD30" s="7"/>
    </row>
    <row r="31" spans="1:30" s="84" customFormat="1" x14ac:dyDescent="0.25">
      <c r="A31" s="1"/>
      <c r="B31" s="134">
        <v>1106</v>
      </c>
      <c r="C31" s="8"/>
      <c r="D31" s="133" t="s">
        <v>17</v>
      </c>
      <c r="E31" s="1"/>
      <c r="F31" s="39">
        <f>VLOOKUP(B31,'2018 1ºS - Região S e SE'!$B$8:$F$50,5,FALSE)</f>
        <v>338.07106598984774</v>
      </c>
      <c r="G31" s="40"/>
      <c r="H31" s="39" t="e">
        <f>#REF!</f>
        <v>#REF!</v>
      </c>
      <c r="I31" s="40"/>
      <c r="J31" s="39" t="e">
        <f>#REF!</f>
        <v>#REF!</v>
      </c>
      <c r="K31" s="41"/>
      <c r="L31" s="81">
        <f t="shared" si="0"/>
        <v>0.32732732732732739</v>
      </c>
      <c r="M31" s="59"/>
      <c r="N31" s="82">
        <f t="shared" si="1"/>
        <v>110.65989847715738</v>
      </c>
      <c r="O31" s="59"/>
      <c r="P31" s="34">
        <f>T31/(1-'Reaj 2018 - Região S e SE '!$V$4)</f>
        <v>227.41116751269035</v>
      </c>
      <c r="Q31" s="63"/>
      <c r="R31" s="34">
        <f t="shared" si="2"/>
        <v>3.4111675126903549</v>
      </c>
      <c r="S31" s="59"/>
      <c r="T31" s="90">
        <f>'Reaj 2018 - Região S e SE '!T76</f>
        <v>224</v>
      </c>
      <c r="U31" s="83"/>
      <c r="V31" s="147"/>
      <c r="W31" s="7"/>
      <c r="X31" s="147"/>
      <c r="AC31" s="7"/>
      <c r="AD31" s="7"/>
    </row>
    <row r="32" spans="1:30" x14ac:dyDescent="0.25">
      <c r="A32" s="1"/>
      <c r="B32" s="134">
        <v>1131</v>
      </c>
      <c r="C32" s="49"/>
      <c r="D32" s="133" t="s">
        <v>18</v>
      </c>
      <c r="E32" s="1"/>
      <c r="F32" s="39">
        <f>VLOOKUP(B32,'2018 1ºS - Região S e SE'!$B$8:$F$50,5,FALSE)</f>
        <v>338.07106598984774</v>
      </c>
      <c r="G32" s="40"/>
      <c r="H32" s="39" t="e">
        <f>#REF!</f>
        <v>#REF!</v>
      </c>
      <c r="I32" s="40"/>
      <c r="J32" s="39" t="e">
        <f>#REF!</f>
        <v>#REF!</v>
      </c>
      <c r="K32" s="41"/>
      <c r="L32" s="81">
        <f t="shared" si="0"/>
        <v>0.32732732732732739</v>
      </c>
      <c r="M32" s="59"/>
      <c r="N32" s="82">
        <f t="shared" si="1"/>
        <v>110.65989847715738</v>
      </c>
      <c r="O32" s="59"/>
      <c r="P32" s="34">
        <f>T32/(1-'Reaj 2018 - Região S e SE '!$V$4)</f>
        <v>227.41116751269035</v>
      </c>
      <c r="Q32" s="63"/>
      <c r="R32" s="34">
        <f t="shared" si="2"/>
        <v>3.4111675126903549</v>
      </c>
      <c r="S32" s="59"/>
      <c r="T32" s="90">
        <f>'Reaj 2018 - Região S e SE '!T77</f>
        <v>224</v>
      </c>
      <c r="U32" s="22"/>
      <c r="V32" s="147"/>
      <c r="X32" s="147"/>
    </row>
    <row r="33" spans="1:30" x14ac:dyDescent="0.25">
      <c r="A33" s="1"/>
      <c r="B33" s="134">
        <v>1104</v>
      </c>
      <c r="C33" s="8"/>
      <c r="D33" s="133" t="s">
        <v>47</v>
      </c>
      <c r="E33" s="1"/>
      <c r="F33" s="39">
        <f>VLOOKUP(B33,'2018 1ºS - Região S e SE'!$B$8:$F$50,5,FALSE)</f>
        <v>304.56852791878174</v>
      </c>
      <c r="G33" s="40"/>
      <c r="H33" s="39" t="e">
        <f>#REF!</f>
        <v>#REF!</v>
      </c>
      <c r="I33" s="40"/>
      <c r="J33" s="39" t="e">
        <f>#REF!</f>
        <v>#REF!</v>
      </c>
      <c r="K33" s="41"/>
      <c r="L33" s="81">
        <f t="shared" si="0"/>
        <v>0.25333333333333335</v>
      </c>
      <c r="M33" s="59"/>
      <c r="N33" s="82">
        <f t="shared" si="1"/>
        <v>77.157360406091385</v>
      </c>
      <c r="O33" s="59"/>
      <c r="P33" s="34">
        <f>T33/(1-'Reaj 2018 - Região S e SE '!$V$4)</f>
        <v>227.41116751269035</v>
      </c>
      <c r="Q33" s="63"/>
      <c r="R33" s="34">
        <f t="shared" si="2"/>
        <v>3.4111675126903549</v>
      </c>
      <c r="S33" s="59"/>
      <c r="T33" s="90">
        <f>'Reaj 2018 - Região S e SE '!T78</f>
        <v>224</v>
      </c>
      <c r="U33" s="22"/>
      <c r="V33" s="147"/>
      <c r="X33" s="147"/>
    </row>
    <row r="34" spans="1:30" x14ac:dyDescent="0.25">
      <c r="A34" s="1"/>
      <c r="B34" s="134">
        <v>1111</v>
      </c>
      <c r="C34" s="8"/>
      <c r="D34" s="133" t="s">
        <v>28</v>
      </c>
      <c r="E34" s="1"/>
      <c r="F34" s="39">
        <f>VLOOKUP(B34,'2018 1ºS - Região S e SE'!$B$8:$F$50,5,FALSE)</f>
        <v>352.28426395939084</v>
      </c>
      <c r="G34" s="40"/>
      <c r="H34" s="39" t="e">
        <f>#REF!</f>
        <v>#REF!</v>
      </c>
      <c r="I34" s="40"/>
      <c r="J34" s="39" t="e">
        <f>#REF!</f>
        <v>#REF!</v>
      </c>
      <c r="K34" s="41"/>
      <c r="L34" s="81" t="str">
        <f t="shared" si="0"/>
        <v/>
      </c>
      <c r="M34" s="59"/>
      <c r="N34" s="82"/>
      <c r="O34" s="59"/>
      <c r="P34" s="34"/>
      <c r="Q34" s="63"/>
      <c r="R34" s="34"/>
      <c r="S34" s="59"/>
      <c r="T34" s="90"/>
      <c r="U34" s="22"/>
      <c r="V34" s="147"/>
      <c r="X34" s="147"/>
    </row>
    <row r="35" spans="1:30" s="33" customFormat="1" x14ac:dyDescent="0.25">
      <c r="A35" s="57"/>
      <c r="B35" s="134">
        <v>2006</v>
      </c>
      <c r="C35" s="8"/>
      <c r="D35" s="133" t="s">
        <v>39</v>
      </c>
      <c r="E35" s="1"/>
      <c r="F35" s="39">
        <f>VLOOKUP(B35,'2018 1ºS - Região S e SE'!$B$8:$F$50,5,FALSE)</f>
        <v>334.01015228426394</v>
      </c>
      <c r="G35" s="40"/>
      <c r="H35" s="39" t="e">
        <f>#REF!</f>
        <v>#REF!</v>
      </c>
      <c r="I35" s="40"/>
      <c r="J35" s="39" t="e">
        <f>#REF!</f>
        <v>#REF!</v>
      </c>
      <c r="K35" s="41"/>
      <c r="L35" s="81">
        <f t="shared" ref="L35:L37" si="3">IF(T35="","",N35/F35)</f>
        <v>0.31914893617021273</v>
      </c>
      <c r="M35" s="59"/>
      <c r="N35" s="82">
        <f t="shared" ref="N35:N37" si="4">IF(T35="","",F35-P35)</f>
        <v>106.59898477157358</v>
      </c>
      <c r="O35" s="59"/>
      <c r="P35" s="34">
        <f>T35/(1-'Reaj 2018 - Região S e SE '!$V$4)</f>
        <v>227.41116751269035</v>
      </c>
      <c r="Q35" s="63"/>
      <c r="R35" s="34">
        <f t="shared" si="2"/>
        <v>3.4111675126903549</v>
      </c>
      <c r="S35" s="59"/>
      <c r="T35" s="90">
        <f>'Reaj 2018 - Região S e SE '!T80</f>
        <v>224</v>
      </c>
      <c r="U35" s="129"/>
      <c r="V35" s="147"/>
      <c r="X35" s="147"/>
    </row>
    <row r="36" spans="1:30" s="33" customFormat="1" ht="30" x14ac:dyDescent="0.25">
      <c r="A36" s="57"/>
      <c r="B36" s="134">
        <v>1102</v>
      </c>
      <c r="C36" s="8"/>
      <c r="D36" s="133" t="s">
        <v>58</v>
      </c>
      <c r="E36" s="1"/>
      <c r="F36" s="39">
        <f>VLOOKUP(B36,'2018 1ºS - Região S e SE'!$B$8:$F$50,5,FALSE)</f>
        <v>352.28426395939084</v>
      </c>
      <c r="G36" s="40"/>
      <c r="H36" s="39" t="e">
        <f>#REF!</f>
        <v>#REF!</v>
      </c>
      <c r="I36" s="40"/>
      <c r="J36" s="39" t="e">
        <f>#REF!</f>
        <v>#REF!</v>
      </c>
      <c r="K36" s="41"/>
      <c r="L36" s="81">
        <f t="shared" si="3"/>
        <v>0.29394812680115273</v>
      </c>
      <c r="M36" s="59"/>
      <c r="N36" s="82">
        <f t="shared" si="4"/>
        <v>103.55329949238578</v>
      </c>
      <c r="O36" s="59"/>
      <c r="P36" s="34">
        <f>T36/(1-'Reaj 2018 - Região S e SE '!$V$4)</f>
        <v>248.73096446700507</v>
      </c>
      <c r="Q36" s="63"/>
      <c r="R36" s="34">
        <f t="shared" si="2"/>
        <v>3.7309644670050659</v>
      </c>
      <c r="S36" s="59"/>
      <c r="T36" s="90">
        <f>'Reaj 2018 - Região S e SE '!T81</f>
        <v>245</v>
      </c>
      <c r="U36" s="129"/>
      <c r="V36" s="147"/>
      <c r="X36" s="147"/>
    </row>
    <row r="37" spans="1:30" s="33" customFormat="1" x14ac:dyDescent="0.25">
      <c r="A37" s="57"/>
      <c r="B37" s="134">
        <v>2005</v>
      </c>
      <c r="C37" s="8"/>
      <c r="D37" s="133" t="s">
        <v>40</v>
      </c>
      <c r="E37" s="1"/>
      <c r="F37" s="39">
        <f>VLOOKUP(B37,'2018 1ºS - Região S e SE'!$B$8:$F$50,5,FALSE)</f>
        <v>334.01015228426394</v>
      </c>
      <c r="G37" s="40"/>
      <c r="H37" s="39" t="e">
        <f>#REF!</f>
        <v>#REF!</v>
      </c>
      <c r="I37" s="40"/>
      <c r="J37" s="39" t="e">
        <f>#REF!</f>
        <v>#REF!</v>
      </c>
      <c r="K37" s="41"/>
      <c r="L37" s="81">
        <f t="shared" si="3"/>
        <v>0.31914893617021273</v>
      </c>
      <c r="M37" s="59"/>
      <c r="N37" s="82">
        <f t="shared" si="4"/>
        <v>106.59898477157358</v>
      </c>
      <c r="O37" s="59"/>
      <c r="P37" s="34">
        <f>T37/(1-'Reaj 2018 - Região S e SE '!$V$4)</f>
        <v>227.41116751269035</v>
      </c>
      <c r="Q37" s="63"/>
      <c r="R37" s="34">
        <f t="shared" si="2"/>
        <v>3.4111675126903549</v>
      </c>
      <c r="S37" s="59"/>
      <c r="T37" s="90">
        <f>'Reaj 2018 - Região S e SE '!T82</f>
        <v>224</v>
      </c>
      <c r="U37" s="129"/>
      <c r="V37" s="147"/>
      <c r="X37" s="147"/>
    </row>
    <row r="38" spans="1:30" s="33" customFormat="1" ht="30" x14ac:dyDescent="0.25">
      <c r="A38" s="57"/>
      <c r="B38" s="134">
        <v>1108</v>
      </c>
      <c r="C38" s="8"/>
      <c r="D38" s="133" t="s">
        <v>59</v>
      </c>
      <c r="E38" s="1"/>
      <c r="F38" s="39">
        <f>VLOOKUP(B38,'2018 1ºS - Região S e SE'!$B$8:$F$50,5,FALSE)</f>
        <v>338.07106598984774</v>
      </c>
      <c r="G38" s="40"/>
      <c r="H38" s="39" t="e">
        <f>#REF!</f>
        <v>#REF!</v>
      </c>
      <c r="I38" s="40"/>
      <c r="J38" s="39" t="e">
        <f>#REF!</f>
        <v>#REF!</v>
      </c>
      <c r="K38" s="41"/>
      <c r="L38" s="81">
        <f t="shared" ref="L38:L42" si="5">IF(T38="","",N38/F38)</f>
        <v>0.32732732732732739</v>
      </c>
      <c r="M38" s="59"/>
      <c r="N38" s="82">
        <f t="shared" ref="N38:N42" si="6">IF(T38="","",F38-P38)</f>
        <v>110.65989847715738</v>
      </c>
      <c r="O38" s="59"/>
      <c r="P38" s="34">
        <f>T38/(1-'Reaj 2018 - Região S e SE '!$V$4)</f>
        <v>227.41116751269035</v>
      </c>
      <c r="Q38" s="63"/>
      <c r="R38" s="34">
        <f t="shared" ref="R38:R42" si="7">IF(T38="","",P38-T38)</f>
        <v>3.4111675126903549</v>
      </c>
      <c r="S38" s="59"/>
      <c r="T38" s="90">
        <f>'Reaj 2018 - Região S e SE '!T83</f>
        <v>224</v>
      </c>
      <c r="U38" s="129"/>
      <c r="V38" s="147"/>
      <c r="X38" s="147"/>
    </row>
    <row r="39" spans="1:30" s="33" customFormat="1" x14ac:dyDescent="0.25">
      <c r="A39" s="57"/>
      <c r="B39" s="134">
        <v>1127</v>
      </c>
      <c r="C39" s="8"/>
      <c r="D39" s="133" t="s">
        <v>53</v>
      </c>
      <c r="E39" s="1"/>
      <c r="F39" s="39">
        <f>VLOOKUP(B39,'2018 1ºS - Região S e SE'!$B$8:$F$50,5,FALSE)</f>
        <v>334.01015228426394</v>
      </c>
      <c r="G39" s="40"/>
      <c r="H39" s="39" t="e">
        <f>#REF!</f>
        <v>#REF!</v>
      </c>
      <c r="I39" s="40"/>
      <c r="J39" s="39" t="e">
        <f>#REF!</f>
        <v>#REF!</v>
      </c>
      <c r="K39" s="41"/>
      <c r="L39" s="81">
        <f t="shared" si="5"/>
        <v>0.31914893617021273</v>
      </c>
      <c r="M39" s="59"/>
      <c r="N39" s="82">
        <f t="shared" si="6"/>
        <v>106.59898477157358</v>
      </c>
      <c r="O39" s="59"/>
      <c r="P39" s="34">
        <f>T39/(1-'Reaj 2018 - Região S e SE '!$V$4)</f>
        <v>227.41116751269035</v>
      </c>
      <c r="Q39" s="63"/>
      <c r="R39" s="34">
        <f t="shared" si="7"/>
        <v>3.4111675126903549</v>
      </c>
      <c r="S39" s="59"/>
      <c r="T39" s="90">
        <f>'Reaj 2018 - Região S e SE '!T84</f>
        <v>224</v>
      </c>
      <c r="U39" s="129"/>
      <c r="V39" s="147"/>
      <c r="X39" s="147"/>
    </row>
    <row r="40" spans="1:30" s="33" customFormat="1" x14ac:dyDescent="0.25">
      <c r="A40" s="57"/>
      <c r="B40" s="134">
        <v>1123</v>
      </c>
      <c r="C40" s="8"/>
      <c r="D40" s="133" t="s">
        <v>20</v>
      </c>
      <c r="E40" s="1"/>
      <c r="F40" s="39">
        <f>VLOOKUP(B40,'2018 1ºS - Região S e SE'!$B$8:$F$50,5,FALSE)</f>
        <v>389.84771573604064</v>
      </c>
      <c r="G40" s="40"/>
      <c r="H40" s="39" t="e">
        <f>#REF!</f>
        <v>#REF!</v>
      </c>
      <c r="I40" s="40"/>
      <c r="J40" s="39" t="e">
        <f>#REF!</f>
        <v>#REF!</v>
      </c>
      <c r="K40" s="41"/>
      <c r="L40" s="81" t="str">
        <f t="shared" si="5"/>
        <v/>
      </c>
      <c r="M40" s="59"/>
      <c r="N40" s="82"/>
      <c r="O40" s="59"/>
      <c r="P40" s="34"/>
      <c r="Q40" s="63"/>
      <c r="R40" s="34"/>
      <c r="S40" s="59"/>
      <c r="T40" s="90"/>
      <c r="U40" s="129"/>
      <c r="V40" s="147"/>
      <c r="X40" s="147"/>
    </row>
    <row r="41" spans="1:30" s="33" customFormat="1" x14ac:dyDescent="0.25">
      <c r="A41" s="57"/>
      <c r="B41" s="134">
        <v>1103</v>
      </c>
      <c r="C41" s="8"/>
      <c r="D41" s="133" t="s">
        <v>21</v>
      </c>
      <c r="E41" s="1"/>
      <c r="F41" s="39">
        <f>VLOOKUP(B41,'2018 1ºS - Região S e SE'!$B$8:$F$50,5,FALSE)</f>
        <v>389.84771573604064</v>
      </c>
      <c r="G41" s="40"/>
      <c r="H41" s="39" t="e">
        <f>#REF!</f>
        <v>#REF!</v>
      </c>
      <c r="I41" s="40"/>
      <c r="J41" s="39" t="e">
        <f>#REF!</f>
        <v>#REF!</v>
      </c>
      <c r="K41" s="41"/>
      <c r="L41" s="81">
        <f t="shared" si="5"/>
        <v>0.36197916666666674</v>
      </c>
      <c r="M41" s="59"/>
      <c r="N41" s="82">
        <f t="shared" si="6"/>
        <v>141.11675126903557</v>
      </c>
      <c r="O41" s="59"/>
      <c r="P41" s="34">
        <f>T41/(1-'Reaj 2018 - Região S e SE '!$V$4)</f>
        <v>248.73096446700507</v>
      </c>
      <c r="Q41" s="63"/>
      <c r="R41" s="34">
        <f t="shared" si="7"/>
        <v>3.7309644670050659</v>
      </c>
      <c r="S41" s="59"/>
      <c r="T41" s="90">
        <f>'Reaj 2018 - Região S e SE '!T86</f>
        <v>245</v>
      </c>
      <c r="U41" s="129"/>
    </row>
    <row r="42" spans="1:30" s="33" customFormat="1" x14ac:dyDescent="0.25">
      <c r="A42" s="57"/>
      <c r="B42" s="134">
        <v>1163</v>
      </c>
      <c r="C42" s="8"/>
      <c r="D42" s="133" t="s">
        <v>22</v>
      </c>
      <c r="E42" s="1"/>
      <c r="F42" s="39">
        <f>VLOOKUP(B42,'2018 1ºS - Região S e SE'!$B$8:$F$50,5,FALSE)</f>
        <v>317.76649746192896</v>
      </c>
      <c r="G42" s="40"/>
      <c r="H42" s="39" t="e">
        <f>#REF!</f>
        <v>#REF!</v>
      </c>
      <c r="I42" s="40"/>
      <c r="J42" s="39" t="e">
        <f>#REF!</f>
        <v>#REF!</v>
      </c>
      <c r="K42" s="41"/>
      <c r="L42" s="81">
        <f t="shared" si="5"/>
        <v>0.3514376996805112</v>
      </c>
      <c r="M42" s="59"/>
      <c r="N42" s="82">
        <f t="shared" si="6"/>
        <v>111.67512690355332</v>
      </c>
      <c r="O42" s="59"/>
      <c r="P42" s="34">
        <f>T42/(1-'Reaj 2018 - Região S e SE '!$V$4)</f>
        <v>206.09137055837564</v>
      </c>
      <c r="Q42" s="63"/>
      <c r="R42" s="34">
        <f t="shared" si="7"/>
        <v>3.0913705583756439</v>
      </c>
      <c r="S42" s="59"/>
      <c r="T42" s="90">
        <f>'Reaj 2018 - Região S e SE '!T87</f>
        <v>203</v>
      </c>
      <c r="U42" s="129"/>
    </row>
    <row r="43" spans="1:30" s="33" customFormat="1" x14ac:dyDescent="0.25">
      <c r="A43" s="57"/>
      <c r="B43" s="119"/>
      <c r="C43" s="120"/>
      <c r="D43" s="121"/>
      <c r="E43" s="57"/>
      <c r="F43" s="44"/>
      <c r="G43" s="45"/>
      <c r="H43" s="44"/>
      <c r="I43" s="45"/>
      <c r="J43" s="44"/>
      <c r="K43" s="122"/>
      <c r="L43" s="123"/>
      <c r="M43" s="122"/>
      <c r="N43" s="124"/>
      <c r="O43" s="122"/>
      <c r="P43" s="126"/>
      <c r="Q43" s="125"/>
      <c r="R43" s="126"/>
      <c r="S43" s="122"/>
      <c r="T43" s="127"/>
      <c r="U43" s="129"/>
    </row>
    <row r="44" spans="1:30" s="33" customFormat="1" x14ac:dyDescent="0.25">
      <c r="A44" s="57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123"/>
      <c r="M44" s="122"/>
      <c r="N44" s="124"/>
      <c r="O44" s="122"/>
      <c r="P44" s="126"/>
      <c r="Q44" s="125"/>
      <c r="R44" s="126"/>
      <c r="S44" s="122"/>
      <c r="T44" s="127"/>
      <c r="U44" s="129"/>
    </row>
    <row r="45" spans="1:30" s="33" customFormat="1" x14ac:dyDescent="0.25">
      <c r="A45" s="57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123"/>
      <c r="M45" s="122"/>
      <c r="N45" s="124"/>
      <c r="O45" s="122"/>
      <c r="P45" s="126"/>
      <c r="Q45" s="125"/>
      <c r="R45" s="126"/>
      <c r="S45" s="122"/>
      <c r="T45" s="127"/>
      <c r="U45" s="129"/>
    </row>
    <row r="46" spans="1:30" s="33" customFormat="1" x14ac:dyDescent="0.25">
      <c r="A46" s="57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123"/>
      <c r="M46" s="122"/>
      <c r="N46" s="124"/>
      <c r="O46" s="122"/>
      <c r="P46" s="126"/>
      <c r="Q46" s="125"/>
      <c r="R46" s="126"/>
      <c r="S46" s="122"/>
      <c r="T46" s="127"/>
      <c r="U46" s="129"/>
    </row>
    <row r="47" spans="1:30" s="33" customFormat="1" x14ac:dyDescent="0.25">
      <c r="A47" s="57"/>
      <c r="B47" s="130"/>
      <c r="C47" s="43"/>
      <c r="D47" s="121"/>
      <c r="E47" s="57"/>
      <c r="F47" s="44"/>
      <c r="G47" s="45"/>
      <c r="H47" s="44"/>
      <c r="I47" s="45"/>
      <c r="J47" s="44"/>
      <c r="K47" s="122"/>
      <c r="L47" s="123"/>
      <c r="M47" s="122"/>
      <c r="N47" s="124"/>
      <c r="O47" s="122"/>
      <c r="P47" s="126"/>
      <c r="Q47" s="125"/>
      <c r="R47" s="126"/>
      <c r="S47" s="122"/>
      <c r="T47" s="127"/>
      <c r="U47" s="129"/>
    </row>
    <row r="48" spans="1:30" ht="4.9000000000000004" customHeight="1" x14ac:dyDescent="0.25">
      <c r="A48" s="8"/>
      <c r="B48" s="23"/>
      <c r="C48" s="8"/>
      <c r="D48" s="21"/>
      <c r="E48" s="21"/>
      <c r="F48" s="21"/>
      <c r="G48" s="8"/>
      <c r="H48" s="8"/>
      <c r="I48" s="8"/>
      <c r="J48" s="24"/>
      <c r="K48" s="21"/>
      <c r="M48" s="60"/>
      <c r="O48" s="60"/>
      <c r="P48" s="84"/>
      <c r="Q48" s="91"/>
      <c r="R48" s="84"/>
      <c r="S48" s="91"/>
      <c r="T48" s="92"/>
      <c r="AC48" s="7" t="str">
        <f t="shared" ref="AC48" si="8">B48&amp;D48&amp;F48&amp;L48&amp;N48&amp;P48&amp;R48&amp;T48</f>
        <v/>
      </c>
      <c r="AD48" s="7" t="e">
        <v>#N/A</v>
      </c>
    </row>
    <row r="49" spans="1:21" x14ac:dyDescent="0.25">
      <c r="A49" s="25"/>
      <c r="B49" s="169" t="s">
        <v>23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</row>
    <row r="50" spans="1:21" ht="21.75" customHeight="1" x14ac:dyDescent="0.25">
      <c r="A50" s="8"/>
      <c r="B50" s="23"/>
      <c r="C50" s="8"/>
      <c r="D50" s="21"/>
      <c r="E50" s="21"/>
      <c r="F50" s="21"/>
      <c r="G50" s="8"/>
      <c r="H50" s="8"/>
      <c r="I50" s="8"/>
      <c r="J50" s="24"/>
      <c r="K50" s="21"/>
      <c r="M50" s="60"/>
      <c r="O50" s="60"/>
      <c r="Q50" s="60"/>
      <c r="S50" s="60"/>
    </row>
    <row r="51" spans="1:21" x14ac:dyDescent="0.25">
      <c r="A51" s="27"/>
      <c r="B51" s="166" t="s">
        <v>24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</row>
    <row r="52" spans="1:21" ht="15" customHeight="1" x14ac:dyDescent="0.25">
      <c r="A52" s="8"/>
      <c r="B52" s="165"/>
      <c r="C52" s="165"/>
      <c r="D52" s="165"/>
      <c r="E52" s="165"/>
      <c r="F52" s="165"/>
      <c r="G52" s="165"/>
      <c r="H52" s="165"/>
      <c r="I52" s="165"/>
      <c r="J52" s="165"/>
      <c r="K52" s="8"/>
      <c r="M52" s="43"/>
      <c r="O52" s="43"/>
      <c r="Q52" s="43"/>
      <c r="S52" s="43"/>
    </row>
    <row r="53" spans="1:21" x14ac:dyDescent="0.25">
      <c r="A53" s="27"/>
      <c r="B53" s="171"/>
      <c r="C53" s="171"/>
      <c r="D53" s="171"/>
      <c r="E53" s="171"/>
      <c r="F53" s="171"/>
      <c r="G53" s="171"/>
      <c r="H53" s="171"/>
      <c r="I53" s="171"/>
      <c r="J53" s="171"/>
      <c r="K53" s="98"/>
      <c r="M53" s="61"/>
      <c r="O53" s="61"/>
      <c r="Q53" s="61"/>
      <c r="S53" s="61"/>
    </row>
    <row r="54" spans="1:21" x14ac:dyDescent="0.25">
      <c r="A54" s="27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61"/>
      <c r="Q54" s="61"/>
      <c r="S54" s="61"/>
    </row>
    <row r="55" spans="1:21" ht="15" customHeight="1" x14ac:dyDescent="0.25">
      <c r="A55" s="27"/>
      <c r="B55" s="166" t="s">
        <v>73</v>
      </c>
      <c r="C55" s="166"/>
      <c r="D55" s="166"/>
      <c r="E55" s="166"/>
      <c r="F55" s="166"/>
      <c r="G55" s="166"/>
      <c r="H55" s="166"/>
      <c r="I55" s="166"/>
      <c r="J55" s="166"/>
      <c r="K55" s="98"/>
      <c r="M55" s="61"/>
      <c r="O55" s="61"/>
      <c r="Q55" s="61"/>
      <c r="S55" s="61"/>
    </row>
    <row r="56" spans="1:21" ht="15" customHeight="1" x14ac:dyDescent="0.25">
      <c r="A56" s="27"/>
      <c r="B56" s="98"/>
      <c r="C56" s="98"/>
      <c r="D56" s="98"/>
      <c r="E56" s="98"/>
      <c r="F56" s="98"/>
      <c r="G56" s="98"/>
      <c r="H56" s="98"/>
      <c r="I56" s="98"/>
      <c r="J56" s="98"/>
      <c r="K56" s="98"/>
      <c r="M56" s="61"/>
      <c r="O56" s="61"/>
      <c r="Q56" s="61"/>
      <c r="S56" s="61"/>
    </row>
    <row r="57" spans="1:21" x14ac:dyDescent="0.25">
      <c r="A57" s="20"/>
      <c r="B57" s="27"/>
      <c r="C57" s="8"/>
      <c r="D57" s="27"/>
      <c r="E57" s="27"/>
      <c r="F57" s="27"/>
      <c r="G57" s="8"/>
      <c r="H57" s="27"/>
      <c r="I57" s="8"/>
      <c r="J57" s="27"/>
      <c r="K57" s="27"/>
      <c r="M57" s="62"/>
      <c r="O57" s="62"/>
      <c r="Q57" s="62"/>
      <c r="S57" s="62"/>
    </row>
    <row r="58" spans="1:21" ht="15.75" customHeight="1" x14ac:dyDescent="0.25">
      <c r="A58" s="20"/>
      <c r="B58" s="167" t="s">
        <v>74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</row>
    <row r="59" spans="1:21" ht="15.75" customHeight="1" x14ac:dyDescent="0.25">
      <c r="B59" s="167" t="s">
        <v>75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</row>
  </sheetData>
  <sortState ref="V8:V40">
    <sortCondition ref="V8"/>
  </sortState>
  <mergeCells count="11">
    <mergeCell ref="B53:J53"/>
    <mergeCell ref="B54:N54"/>
    <mergeCell ref="B55:J55"/>
    <mergeCell ref="B58:U58"/>
    <mergeCell ref="B59:U59"/>
    <mergeCell ref="B52:J52"/>
    <mergeCell ref="B2:S2"/>
    <mergeCell ref="B3:S3"/>
    <mergeCell ref="B4:T5"/>
    <mergeCell ref="B49:S49"/>
    <mergeCell ref="B51:S51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G59"/>
  <sheetViews>
    <sheetView showGridLines="0" zoomScale="85" zoomScaleNormal="85" workbookViewId="0">
      <pane ySplit="7" topLeftCell="A29" activePane="bottomLeft" state="frozen"/>
      <selection activeCell="B4" sqref="B4:T5"/>
      <selection pane="bottomLeft" activeCell="L40" sqref="L40:T4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0.57031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33" customWidth="1"/>
    <col min="14" max="14" width="13.85546875" style="7" customWidth="1"/>
    <col min="15" max="15" width="0.42578125" style="33" customWidth="1"/>
    <col min="16" max="16" width="16.140625" style="7" customWidth="1"/>
    <col min="17" max="17" width="0.42578125" style="33" customWidth="1"/>
    <col min="18" max="18" width="16" style="7" bestFit="1" customWidth="1"/>
    <col min="19" max="19" width="0.42578125" style="33" customWidth="1"/>
    <col min="20" max="20" width="16" style="65" bestFit="1" customWidth="1"/>
    <col min="21" max="21" width="5" style="7" customWidth="1"/>
    <col min="22" max="22" width="28.85546875" style="7" customWidth="1"/>
    <col min="23" max="23" width="2.5703125" customWidth="1"/>
    <col min="24" max="24" width="31.85546875" customWidth="1"/>
    <col min="25" max="16384" width="9.140625" style="7"/>
  </cols>
  <sheetData>
    <row r="1" spans="1:33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57"/>
      <c r="O1" s="57"/>
      <c r="Q1" s="57"/>
      <c r="S1" s="57"/>
      <c r="T1" s="64"/>
      <c r="W1"/>
      <c r="X1"/>
    </row>
    <row r="2" spans="1:33" ht="23.25" customHeight="1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33" s="5" customFormat="1" ht="23.25" customHeight="1" x14ac:dyDescent="0.25">
      <c r="A3" s="1"/>
      <c r="B3" s="167" t="s">
        <v>84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64"/>
      <c r="W3"/>
      <c r="X3"/>
    </row>
    <row r="4" spans="1:33" ht="15.75" customHeight="1" x14ac:dyDescent="0.25">
      <c r="A4" s="1"/>
      <c r="B4" s="170" t="s">
        <v>110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33" ht="6.75" customHeight="1" x14ac:dyDescent="0.25">
      <c r="A5" s="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33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33</v>
      </c>
      <c r="M6" s="58"/>
      <c r="N6" s="15" t="s">
        <v>42</v>
      </c>
      <c r="O6" s="58"/>
      <c r="P6" s="15" t="s">
        <v>51</v>
      </c>
      <c r="Q6" s="58"/>
      <c r="R6" s="15" t="s">
        <v>30</v>
      </c>
      <c r="S6" s="42"/>
      <c r="T6" s="15" t="s">
        <v>5</v>
      </c>
      <c r="V6" s="67" t="s">
        <v>123</v>
      </c>
      <c r="W6" s="7"/>
      <c r="X6" s="67" t="s">
        <v>123</v>
      </c>
    </row>
    <row r="7" spans="1:33" s="18" customFormat="1" ht="4.9000000000000004" customHeight="1" x14ac:dyDescent="0.2">
      <c r="A7" s="1"/>
      <c r="B7" s="140"/>
      <c r="C7" s="8"/>
      <c r="D7" s="17"/>
      <c r="E7" s="1"/>
      <c r="F7" s="89"/>
      <c r="G7" s="8"/>
      <c r="H7" s="89"/>
      <c r="I7" s="8"/>
      <c r="J7" s="89"/>
      <c r="K7" s="1"/>
      <c r="M7" s="57"/>
      <c r="O7" s="57"/>
      <c r="Q7" s="57"/>
      <c r="S7" s="57"/>
      <c r="T7" s="66"/>
      <c r="V7" s="66"/>
    </row>
    <row r="8" spans="1:33" x14ac:dyDescent="0.25">
      <c r="A8" s="1"/>
      <c r="B8" s="134">
        <v>1100</v>
      </c>
      <c r="C8" s="49"/>
      <c r="D8" s="133" t="s">
        <v>8</v>
      </c>
      <c r="E8" s="1"/>
      <c r="F8" s="39">
        <f>VLOOKUP(B8,'2018 1ºS - Região S e SE'!$B$8:$F$50,5,FALSE)</f>
        <v>389.84771573604064</v>
      </c>
      <c r="G8" s="40"/>
      <c r="H8" s="39" t="e">
        <f>#REF!</f>
        <v>#REF!</v>
      </c>
      <c r="I8" s="40"/>
      <c r="J8" s="39" t="e">
        <f>#REF!</f>
        <v>#REF!</v>
      </c>
      <c r="K8" s="41"/>
      <c r="L8" s="81">
        <f>IF(T8="","",N8/F8)</f>
        <v>0.36197916666666674</v>
      </c>
      <c r="M8" s="59"/>
      <c r="N8" s="82">
        <f>IF(T8="","",F8-P8)</f>
        <v>141.11675126903557</v>
      </c>
      <c r="O8" s="59"/>
      <c r="P8" s="34">
        <f>T8/(1-'Reaj 2018 - Região S e SE '!$V$4)</f>
        <v>248.73096446700507</v>
      </c>
      <c r="Q8" s="63"/>
      <c r="R8" s="34">
        <f>IF(T8="","",P8-T8)</f>
        <v>3.7309644670050659</v>
      </c>
      <c r="S8" s="59"/>
      <c r="T8" s="90">
        <f>'Reaj 2018 - Região S e SE '!T98</f>
        <v>245</v>
      </c>
      <c r="U8" s="22"/>
      <c r="V8" s="154" t="s">
        <v>124</v>
      </c>
      <c r="W8" s="7"/>
      <c r="X8" s="154" t="s">
        <v>125</v>
      </c>
    </row>
    <row r="9" spans="1:33" x14ac:dyDescent="0.25">
      <c r="A9" s="1"/>
      <c r="B9" s="134">
        <v>1124</v>
      </c>
      <c r="C9" s="8"/>
      <c r="D9" s="133" t="s">
        <v>9</v>
      </c>
      <c r="E9" s="1"/>
      <c r="F9" s="39">
        <f>VLOOKUP(B9,'2018 1ºS - Região S e SE'!$B$8:$F$50,5,FALSE)</f>
        <v>338.07106598984774</v>
      </c>
      <c r="G9" s="40"/>
      <c r="H9" s="39" t="e">
        <f>#REF!</f>
        <v>#REF!</v>
      </c>
      <c r="I9" s="40"/>
      <c r="J9" s="39" t="e">
        <f>#REF!</f>
        <v>#REF!</v>
      </c>
      <c r="K9" s="41"/>
      <c r="L9" s="81">
        <f t="shared" ref="L9:L34" si="0">IF(T9="","",N9/F9)</f>
        <v>0.26426426426426436</v>
      </c>
      <c r="M9" s="59"/>
      <c r="N9" s="82">
        <f t="shared" ref="N9:N33" si="1">IF(T9="","",F9-P9)</f>
        <v>89.340101522842673</v>
      </c>
      <c r="O9" s="59"/>
      <c r="P9" s="34">
        <f>T9/(1-'Reaj 2018 - Região S e SE '!$V$4)</f>
        <v>248.73096446700507</v>
      </c>
      <c r="Q9" s="63"/>
      <c r="R9" s="34">
        <f t="shared" ref="R9:R33" si="2">IF(T9="","",P9-T9)</f>
        <v>3.7309644670050659</v>
      </c>
      <c r="S9" s="59"/>
      <c r="T9" s="90">
        <f>'Reaj 2018 - Região S e SE '!T99</f>
        <v>245</v>
      </c>
      <c r="U9" s="22"/>
      <c r="V9" s="154" t="s">
        <v>126</v>
      </c>
      <c r="W9" s="7"/>
      <c r="X9" s="154" t="s">
        <v>127</v>
      </c>
    </row>
    <row r="10" spans="1:33" x14ac:dyDescent="0.25">
      <c r="A10" s="1"/>
      <c r="B10" s="134">
        <v>1133</v>
      </c>
      <c r="C10" s="8"/>
      <c r="D10" s="133" t="s">
        <v>55</v>
      </c>
      <c r="E10" s="1"/>
      <c r="F10" s="39">
        <f>VLOOKUP(B10,'2018 1ºS - Região S e SE'!$B$8:$F$50,5,FALSE)</f>
        <v>334.01015228426394</v>
      </c>
      <c r="G10" s="40"/>
      <c r="H10" s="39" t="e">
        <f>#REF!</f>
        <v>#REF!</v>
      </c>
      <c r="I10" s="40"/>
      <c r="J10" s="39" t="e">
        <f>#REF!</f>
        <v>#REF!</v>
      </c>
      <c r="K10" s="41"/>
      <c r="L10" s="81">
        <f t="shared" si="0"/>
        <v>0.25531914893617019</v>
      </c>
      <c r="M10" s="59"/>
      <c r="N10" s="82">
        <f t="shared" si="1"/>
        <v>85.279187817258872</v>
      </c>
      <c r="O10" s="59"/>
      <c r="P10" s="34">
        <f>T10/(1-'Reaj 2018 - Região S e SE '!$V$4)</f>
        <v>248.73096446700507</v>
      </c>
      <c r="Q10" s="63"/>
      <c r="R10" s="34">
        <f t="shared" si="2"/>
        <v>3.7309644670050659</v>
      </c>
      <c r="S10" s="59"/>
      <c r="T10" s="90">
        <f>'Reaj 2018 - Região S e SE '!T100</f>
        <v>245</v>
      </c>
      <c r="U10" s="22"/>
      <c r="V10" s="154" t="s">
        <v>128</v>
      </c>
      <c r="W10" s="7"/>
      <c r="X10" s="154" t="s">
        <v>129</v>
      </c>
    </row>
    <row r="11" spans="1:33" x14ac:dyDescent="0.25">
      <c r="A11" s="1"/>
      <c r="B11" s="134">
        <v>2007</v>
      </c>
      <c r="C11" s="8"/>
      <c r="D11" s="133" t="s">
        <v>52</v>
      </c>
      <c r="E11" s="1"/>
      <c r="F11" s="39">
        <f>VLOOKUP(B11,'2018 1ºS - Região S e SE'!$B$8:$F$50,5,FALSE)</f>
        <v>334.01015228426394</v>
      </c>
      <c r="G11" s="40"/>
      <c r="H11" s="39" t="e">
        <f>#REF!</f>
        <v>#REF!</v>
      </c>
      <c r="I11" s="40"/>
      <c r="J11" s="39" t="e">
        <f>#REF!</f>
        <v>#REF!</v>
      </c>
      <c r="K11" s="41"/>
      <c r="L11" s="81">
        <f t="shared" si="0"/>
        <v>0.25531914893617019</v>
      </c>
      <c r="M11" s="59"/>
      <c r="N11" s="82">
        <f t="shared" si="1"/>
        <v>85.279187817258872</v>
      </c>
      <c r="O11" s="59"/>
      <c r="P11" s="34">
        <f>T11/(1-'Reaj 2018 - Região S e SE '!$V$4)</f>
        <v>248.73096446700507</v>
      </c>
      <c r="Q11" s="63"/>
      <c r="R11" s="34">
        <f t="shared" si="2"/>
        <v>3.7309644670050659</v>
      </c>
      <c r="S11" s="59"/>
      <c r="T11" s="90">
        <f>'Reaj 2018 - Região S e SE '!T101</f>
        <v>245</v>
      </c>
      <c r="U11" s="22"/>
      <c r="V11" s="154" t="s">
        <v>130</v>
      </c>
      <c r="W11" s="7"/>
      <c r="X11" s="154" t="s">
        <v>131</v>
      </c>
    </row>
    <row r="12" spans="1:33" x14ac:dyDescent="0.25">
      <c r="A12" s="1"/>
      <c r="B12" s="134">
        <v>1116</v>
      </c>
      <c r="C12" s="8"/>
      <c r="D12" s="133" t="s">
        <v>50</v>
      </c>
      <c r="E12" s="1"/>
      <c r="F12" s="39">
        <f>VLOOKUP(B12,'2018 1ºS - Região S e SE'!$B$8:$F$50,5,FALSE)</f>
        <v>351.26903553299491</v>
      </c>
      <c r="G12" s="40"/>
      <c r="H12" s="39" t="e">
        <f>#REF!</f>
        <v>#REF!</v>
      </c>
      <c r="I12" s="40"/>
      <c r="J12" s="39" t="e">
        <f>#REF!</f>
        <v>#REF!</v>
      </c>
      <c r="K12" s="41"/>
      <c r="L12" s="81">
        <f t="shared" si="0"/>
        <v>0.29190751445086704</v>
      </c>
      <c r="M12" s="59"/>
      <c r="N12" s="82">
        <f t="shared" si="1"/>
        <v>102.53807106598984</v>
      </c>
      <c r="O12" s="59"/>
      <c r="P12" s="34">
        <f>T12/(1-'Reaj 2018 - Região S e SE '!$V$4)</f>
        <v>248.73096446700507</v>
      </c>
      <c r="Q12" s="63"/>
      <c r="R12" s="34">
        <f t="shared" si="2"/>
        <v>3.7309644670050659</v>
      </c>
      <c r="S12" s="59"/>
      <c r="T12" s="90">
        <f>'Reaj 2018 - Região S e SE '!T102</f>
        <v>245</v>
      </c>
      <c r="U12" s="22"/>
      <c r="V12" s="154" t="s">
        <v>132</v>
      </c>
      <c r="W12" s="7"/>
      <c r="X12" s="154" t="s">
        <v>133</v>
      </c>
    </row>
    <row r="13" spans="1:33" s="84" customFormat="1" x14ac:dyDescent="0.25">
      <c r="A13" s="1"/>
      <c r="B13" s="134">
        <v>1107</v>
      </c>
      <c r="C13" s="8"/>
      <c r="D13" s="133" t="s">
        <v>10</v>
      </c>
      <c r="E13" s="1"/>
      <c r="F13" s="39">
        <f>VLOOKUP(B13,'2018 1ºS - Região S e SE'!$B$8:$F$50,5,FALSE)</f>
        <v>352.28426395939084</v>
      </c>
      <c r="G13" s="40"/>
      <c r="H13" s="39" t="e">
        <f>#REF!</f>
        <v>#REF!</v>
      </c>
      <c r="I13" s="40"/>
      <c r="J13" s="39" t="e">
        <f>#REF!</f>
        <v>#REF!</v>
      </c>
      <c r="K13" s="41"/>
      <c r="L13" s="81">
        <f t="shared" si="0"/>
        <v>0.29394812680115273</v>
      </c>
      <c r="M13" s="59"/>
      <c r="N13" s="82">
        <f t="shared" si="1"/>
        <v>103.55329949238578</v>
      </c>
      <c r="O13" s="59"/>
      <c r="P13" s="34">
        <f>T13/(1-'Reaj 2018 - Região S e SE '!$V$4)</f>
        <v>248.73096446700507</v>
      </c>
      <c r="Q13" s="63"/>
      <c r="R13" s="34">
        <f t="shared" si="2"/>
        <v>3.7309644670050659</v>
      </c>
      <c r="S13" s="59"/>
      <c r="T13" s="90">
        <f>'Reaj 2018 - Região S e SE '!T103</f>
        <v>245</v>
      </c>
      <c r="U13" s="83"/>
      <c r="V13" s="154" t="s">
        <v>134</v>
      </c>
      <c r="W13" s="7"/>
      <c r="X13" s="154" t="s">
        <v>135</v>
      </c>
      <c r="Z13" s="7"/>
      <c r="AF13" s="7"/>
      <c r="AG13" s="7"/>
    </row>
    <row r="14" spans="1:33" s="84" customFormat="1" x14ac:dyDescent="0.25">
      <c r="A14" s="1"/>
      <c r="B14" s="134">
        <v>2008</v>
      </c>
      <c r="C14" s="8"/>
      <c r="D14" s="133" t="s">
        <v>36</v>
      </c>
      <c r="E14" s="94"/>
      <c r="F14" s="39">
        <f>VLOOKUP(B14,'2018 1ºS - Região S e SE'!$B$8:$F$50,5,FALSE)</f>
        <v>334.01015228426394</v>
      </c>
      <c r="G14" s="40"/>
      <c r="H14" s="39" t="e">
        <f>#REF!</f>
        <v>#REF!</v>
      </c>
      <c r="I14" s="40"/>
      <c r="J14" s="39" t="e">
        <f>#REF!</f>
        <v>#REF!</v>
      </c>
      <c r="K14" s="41"/>
      <c r="L14" s="81">
        <f t="shared" si="0"/>
        <v>0.25531914893617019</v>
      </c>
      <c r="M14" s="59"/>
      <c r="N14" s="82">
        <f t="shared" si="1"/>
        <v>85.279187817258872</v>
      </c>
      <c r="O14" s="59"/>
      <c r="P14" s="34">
        <f>T14/(1-'Reaj 2018 - Região S e SE '!$V$4)</f>
        <v>248.73096446700507</v>
      </c>
      <c r="Q14" s="63"/>
      <c r="R14" s="34">
        <f t="shared" si="2"/>
        <v>3.7309644670050659</v>
      </c>
      <c r="S14" s="96"/>
      <c r="T14" s="90">
        <f>'Reaj 2018 - Região S e SE '!T104</f>
        <v>245</v>
      </c>
      <c r="U14" s="83"/>
      <c r="V14" s="154" t="s">
        <v>136</v>
      </c>
      <c r="W14" s="7"/>
      <c r="X14" s="154" t="s">
        <v>137</v>
      </c>
      <c r="Z14" s="7"/>
      <c r="AF14" s="7"/>
      <c r="AG14" s="7"/>
    </row>
    <row r="15" spans="1:33" x14ac:dyDescent="0.25">
      <c r="A15" s="1"/>
      <c r="B15" s="134">
        <v>1112</v>
      </c>
      <c r="C15" s="8"/>
      <c r="D15" s="133" t="s">
        <v>11</v>
      </c>
      <c r="E15" s="1"/>
      <c r="F15" s="39">
        <f>VLOOKUP(B15,'2018 1ºS - Região S e SE'!$B$8:$F$50,5,FALSE)</f>
        <v>338.07106598984774</v>
      </c>
      <c r="G15" s="40"/>
      <c r="H15" s="39" t="e">
        <f>#REF!</f>
        <v>#REF!</v>
      </c>
      <c r="I15" s="40"/>
      <c r="J15" s="39" t="e">
        <f>#REF!</f>
        <v>#REF!</v>
      </c>
      <c r="K15" s="41"/>
      <c r="L15" s="81">
        <f t="shared" si="0"/>
        <v>0.26426426426426436</v>
      </c>
      <c r="M15" s="59"/>
      <c r="N15" s="82">
        <f t="shared" si="1"/>
        <v>89.340101522842673</v>
      </c>
      <c r="O15" s="59"/>
      <c r="P15" s="34">
        <f>T15/(1-'Reaj 2018 - Região S e SE '!$V$4)</f>
        <v>248.73096446700507</v>
      </c>
      <c r="Q15" s="63"/>
      <c r="R15" s="34">
        <f t="shared" si="2"/>
        <v>3.7309644670050659</v>
      </c>
      <c r="S15" s="59"/>
      <c r="T15" s="90">
        <f>'Reaj 2018 - Região S e SE '!T105</f>
        <v>245</v>
      </c>
      <c r="U15" s="22"/>
      <c r="V15" s="154" t="s">
        <v>138</v>
      </c>
      <c r="W15" s="7"/>
      <c r="X15" s="154" t="s">
        <v>139</v>
      </c>
    </row>
    <row r="16" spans="1:33" x14ac:dyDescent="0.25">
      <c r="A16" s="1"/>
      <c r="B16" s="134">
        <v>1117</v>
      </c>
      <c r="C16" s="8"/>
      <c r="D16" s="133" t="s">
        <v>43</v>
      </c>
      <c r="E16" s="1"/>
      <c r="F16" s="39">
        <f>VLOOKUP(B16,'2018 1ºS - Região S e SE'!$B$8:$F$50,5,FALSE)</f>
        <v>334.01015228426394</v>
      </c>
      <c r="G16" s="40"/>
      <c r="H16" s="39" t="e">
        <f>#REF!</f>
        <v>#REF!</v>
      </c>
      <c r="I16" s="40"/>
      <c r="J16" s="39" t="e">
        <f>#REF!</f>
        <v>#REF!</v>
      </c>
      <c r="K16" s="41"/>
      <c r="L16" s="81">
        <f t="shared" si="0"/>
        <v>0.25531914893617019</v>
      </c>
      <c r="M16" s="59"/>
      <c r="N16" s="82">
        <f t="shared" si="1"/>
        <v>85.279187817258872</v>
      </c>
      <c r="O16" s="59"/>
      <c r="P16" s="34">
        <f>T16/(1-'Reaj 2018 - Região S e SE '!$V$4)</f>
        <v>248.73096446700507</v>
      </c>
      <c r="Q16" s="63"/>
      <c r="R16" s="34">
        <f t="shared" si="2"/>
        <v>3.7309644670050659</v>
      </c>
      <c r="S16" s="59"/>
      <c r="T16" s="90">
        <f>'Reaj 2018 - Região S e SE '!T106</f>
        <v>245</v>
      </c>
      <c r="U16" s="22"/>
      <c r="V16" s="154" t="s">
        <v>140</v>
      </c>
      <c r="W16" s="7"/>
      <c r="X16" s="154" t="s">
        <v>141</v>
      </c>
    </row>
    <row r="17" spans="1:33" x14ac:dyDescent="0.25">
      <c r="A17" s="1"/>
      <c r="B17" s="134">
        <v>1129</v>
      </c>
      <c r="C17" s="8"/>
      <c r="D17" s="133" t="s">
        <v>56</v>
      </c>
      <c r="E17" s="1"/>
      <c r="F17" s="39">
        <f>VLOOKUP(B17,'2018 1ºS - Região S e SE'!$B$8:$F$50,5,FALSE)</f>
        <v>334.01015228426394</v>
      </c>
      <c r="G17" s="40"/>
      <c r="H17" s="39" t="e">
        <f>#REF!</f>
        <v>#REF!</v>
      </c>
      <c r="I17" s="40"/>
      <c r="J17" s="39" t="e">
        <f>#REF!</f>
        <v>#REF!</v>
      </c>
      <c r="K17" s="41"/>
      <c r="L17" s="81">
        <f t="shared" si="0"/>
        <v>0.25531914893617019</v>
      </c>
      <c r="M17" s="59"/>
      <c r="N17" s="82">
        <f t="shared" si="1"/>
        <v>85.279187817258872</v>
      </c>
      <c r="O17" s="59"/>
      <c r="P17" s="34">
        <f>T17/(1-'Reaj 2018 - Região S e SE '!$V$4)</f>
        <v>248.73096446700507</v>
      </c>
      <c r="Q17" s="63"/>
      <c r="R17" s="34">
        <f t="shared" si="2"/>
        <v>3.7309644670050659</v>
      </c>
      <c r="S17" s="59"/>
      <c r="T17" s="90">
        <f>'Reaj 2018 - Região S e SE '!T107</f>
        <v>245</v>
      </c>
      <c r="U17" s="22"/>
      <c r="V17" s="154" t="s">
        <v>142</v>
      </c>
      <c r="W17" s="7"/>
      <c r="X17" s="154" t="s">
        <v>143</v>
      </c>
    </row>
    <row r="18" spans="1:33" x14ac:dyDescent="0.25">
      <c r="A18" s="1"/>
      <c r="B18" s="134">
        <v>1120</v>
      </c>
      <c r="C18" s="8"/>
      <c r="D18" s="133" t="s">
        <v>44</v>
      </c>
      <c r="E18" s="1"/>
      <c r="F18" s="39">
        <f>VLOOKUP(B18,'2018 1ºS - Região S e SE'!$B$8:$F$50,5,FALSE)</f>
        <v>334.01015228426394</v>
      </c>
      <c r="G18" s="40"/>
      <c r="H18" s="39" t="e">
        <f>#REF!</f>
        <v>#REF!</v>
      </c>
      <c r="I18" s="40"/>
      <c r="J18" s="39" t="e">
        <f>#REF!</f>
        <v>#REF!</v>
      </c>
      <c r="K18" s="41"/>
      <c r="L18" s="81">
        <f t="shared" si="0"/>
        <v>0.25531914893617019</v>
      </c>
      <c r="M18" s="59"/>
      <c r="N18" s="82">
        <f t="shared" si="1"/>
        <v>85.279187817258872</v>
      </c>
      <c r="O18" s="59"/>
      <c r="P18" s="34">
        <f>T18/(1-'Reaj 2018 - Região S e SE '!$V$4)</f>
        <v>248.73096446700507</v>
      </c>
      <c r="Q18" s="63"/>
      <c r="R18" s="34">
        <f t="shared" si="2"/>
        <v>3.7309644670050659</v>
      </c>
      <c r="S18" s="59"/>
      <c r="T18" s="90">
        <f>'Reaj 2018 - Região S e SE '!T108</f>
        <v>245</v>
      </c>
      <c r="U18" s="22"/>
      <c r="V18" s="154" t="s">
        <v>144</v>
      </c>
      <c r="W18" s="7"/>
      <c r="X18" s="154" t="s">
        <v>145</v>
      </c>
    </row>
    <row r="19" spans="1:33" x14ac:dyDescent="0.25">
      <c r="A19" s="1"/>
      <c r="B19" s="134">
        <v>1113</v>
      </c>
      <c r="C19" s="8"/>
      <c r="D19" s="133" t="s">
        <v>49</v>
      </c>
      <c r="E19" s="1"/>
      <c r="F19" s="39">
        <f>VLOOKUP(B19,'2018 1ºS - Região S e SE'!$B$8:$F$50,5,FALSE)</f>
        <v>334.01015228426394</v>
      </c>
      <c r="G19" s="40"/>
      <c r="H19" s="39" t="e">
        <f>#REF!</f>
        <v>#REF!</v>
      </c>
      <c r="I19" s="40"/>
      <c r="J19" s="39" t="e">
        <f>#REF!</f>
        <v>#REF!</v>
      </c>
      <c r="K19" s="41"/>
      <c r="L19" s="81">
        <f t="shared" si="0"/>
        <v>0.25531914893617019</v>
      </c>
      <c r="M19" s="59"/>
      <c r="N19" s="82">
        <f t="shared" si="1"/>
        <v>85.279187817258872</v>
      </c>
      <c r="O19" s="59"/>
      <c r="P19" s="34">
        <f>T19/(1-'Reaj 2018 - Região S e SE '!$V$4)</f>
        <v>248.73096446700507</v>
      </c>
      <c r="Q19" s="63"/>
      <c r="R19" s="34">
        <f t="shared" si="2"/>
        <v>3.7309644670050659</v>
      </c>
      <c r="S19" s="59"/>
      <c r="T19" s="90">
        <f>'Reaj 2018 - Região S e SE '!T109</f>
        <v>245</v>
      </c>
      <c r="U19" s="22"/>
      <c r="V19" s="154" t="s">
        <v>146</v>
      </c>
      <c r="W19" s="7"/>
      <c r="X19" s="154" t="s">
        <v>147</v>
      </c>
    </row>
    <row r="20" spans="1:33" x14ac:dyDescent="0.25">
      <c r="A20" s="1"/>
      <c r="B20" s="134">
        <v>1105</v>
      </c>
      <c r="C20" s="49"/>
      <c r="D20" s="133" t="s">
        <v>12</v>
      </c>
      <c r="E20" s="1"/>
      <c r="F20" s="39">
        <f>VLOOKUP(B20,'2018 1ºS - Região S e SE'!$B$8:$F$50,5,FALSE)</f>
        <v>338.07106598984774</v>
      </c>
      <c r="G20" s="40"/>
      <c r="H20" s="39" t="e">
        <f>#REF!</f>
        <v>#REF!</v>
      </c>
      <c r="I20" s="40"/>
      <c r="J20" s="39" t="e">
        <f>#REF!</f>
        <v>#REF!</v>
      </c>
      <c r="K20" s="41"/>
      <c r="L20" s="81">
        <f t="shared" si="0"/>
        <v>0.26426426426426436</v>
      </c>
      <c r="M20" s="59"/>
      <c r="N20" s="82">
        <f t="shared" si="1"/>
        <v>89.340101522842673</v>
      </c>
      <c r="O20" s="59"/>
      <c r="P20" s="34">
        <f>T20/(1-'Reaj 2018 - Região S e SE '!$V$4)</f>
        <v>248.73096446700507</v>
      </c>
      <c r="Q20" s="63"/>
      <c r="R20" s="34">
        <f t="shared" si="2"/>
        <v>3.7309644670050659</v>
      </c>
      <c r="S20" s="59"/>
      <c r="T20" s="90">
        <f>'Reaj 2018 - Região S e SE '!T110</f>
        <v>245</v>
      </c>
      <c r="U20" s="22"/>
      <c r="V20" s="154" t="s">
        <v>148</v>
      </c>
      <c r="W20" s="7"/>
      <c r="X20" s="154" t="s">
        <v>149</v>
      </c>
    </row>
    <row r="21" spans="1:33" ht="16.5" customHeight="1" x14ac:dyDescent="0.25">
      <c r="A21" s="1"/>
      <c r="B21" s="134">
        <v>1128</v>
      </c>
      <c r="C21" s="8"/>
      <c r="D21" s="133" t="s">
        <v>45</v>
      </c>
      <c r="E21" s="1"/>
      <c r="F21" s="39">
        <f>VLOOKUP(B21,'2018 1ºS - Região S e SE'!$B$8:$F$50,5,FALSE)</f>
        <v>334.01015228426394</v>
      </c>
      <c r="G21" s="40"/>
      <c r="H21" s="39" t="e">
        <f>#REF!</f>
        <v>#REF!</v>
      </c>
      <c r="I21" s="40"/>
      <c r="J21" s="39" t="e">
        <f>#REF!</f>
        <v>#REF!</v>
      </c>
      <c r="K21" s="41"/>
      <c r="L21" s="81">
        <f t="shared" si="0"/>
        <v>0.25531914893617019</v>
      </c>
      <c r="M21" s="59"/>
      <c r="N21" s="82">
        <f t="shared" si="1"/>
        <v>85.279187817258872</v>
      </c>
      <c r="O21" s="59"/>
      <c r="P21" s="34">
        <f>T21/(1-'Reaj 2018 - Região S e SE '!$V$4)</f>
        <v>248.73096446700507</v>
      </c>
      <c r="Q21" s="63"/>
      <c r="R21" s="34">
        <f t="shared" si="2"/>
        <v>3.7309644670050659</v>
      </c>
      <c r="S21" s="59"/>
      <c r="T21" s="90">
        <f>'Reaj 2018 - Região S e SE '!T111</f>
        <v>245</v>
      </c>
      <c r="U21" s="22"/>
      <c r="V21" s="154" t="s">
        <v>150</v>
      </c>
      <c r="W21" s="7"/>
      <c r="X21" s="154" t="s">
        <v>151</v>
      </c>
    </row>
    <row r="22" spans="1:33" ht="16.5" customHeight="1" x14ac:dyDescent="0.25">
      <c r="A22" s="1"/>
      <c r="B22" s="134">
        <v>1125</v>
      </c>
      <c r="C22" s="8"/>
      <c r="D22" s="133" t="s">
        <v>13</v>
      </c>
      <c r="E22" s="1"/>
      <c r="F22" s="39">
        <f>VLOOKUP(B22,'2018 1ºS - Região S e SE'!$B$8:$F$50,5,FALSE)</f>
        <v>338.07106598984774</v>
      </c>
      <c r="G22" s="40"/>
      <c r="H22" s="39" t="e">
        <f>#REF!</f>
        <v>#REF!</v>
      </c>
      <c r="I22" s="40"/>
      <c r="J22" s="39" t="e">
        <f>#REF!</f>
        <v>#REF!</v>
      </c>
      <c r="K22" s="41"/>
      <c r="L22" s="81">
        <f t="shared" si="0"/>
        <v>0.26426426426426436</v>
      </c>
      <c r="M22" s="59"/>
      <c r="N22" s="82">
        <f t="shared" si="1"/>
        <v>89.340101522842673</v>
      </c>
      <c r="O22" s="59"/>
      <c r="P22" s="34">
        <f>T22/(1-'Reaj 2018 - Região S e SE '!$V$4)</f>
        <v>248.73096446700507</v>
      </c>
      <c r="Q22" s="63"/>
      <c r="R22" s="34">
        <f t="shared" si="2"/>
        <v>3.7309644670050659</v>
      </c>
      <c r="S22" s="59"/>
      <c r="T22" s="90">
        <f>'Reaj 2018 - Região S e SE '!T112</f>
        <v>245</v>
      </c>
      <c r="U22" s="22"/>
      <c r="V22" s="154" t="s">
        <v>152</v>
      </c>
      <c r="W22" s="7"/>
      <c r="X22" s="154" t="s">
        <v>153</v>
      </c>
    </row>
    <row r="23" spans="1:33" x14ac:dyDescent="0.25">
      <c r="A23" s="1"/>
      <c r="B23" s="134">
        <v>1114</v>
      </c>
      <c r="C23" s="49"/>
      <c r="D23" s="133" t="s">
        <v>14</v>
      </c>
      <c r="E23" s="1"/>
      <c r="F23" s="39">
        <f>VLOOKUP(B23,'2018 1ºS - Região S e SE'!$B$8:$F$50,5,FALSE)</f>
        <v>338.07106598984774</v>
      </c>
      <c r="G23" s="40"/>
      <c r="H23" s="39" t="e">
        <f>#REF!</f>
        <v>#REF!</v>
      </c>
      <c r="I23" s="40"/>
      <c r="J23" s="39" t="e">
        <f>#REF!</f>
        <v>#REF!</v>
      </c>
      <c r="K23" s="41"/>
      <c r="L23" s="81">
        <f t="shared" si="0"/>
        <v>0.26426426426426436</v>
      </c>
      <c r="M23" s="59"/>
      <c r="N23" s="82">
        <f t="shared" si="1"/>
        <v>89.340101522842673</v>
      </c>
      <c r="O23" s="59"/>
      <c r="P23" s="34">
        <f>T23/(1-'Reaj 2018 - Região S e SE '!$V$4)</f>
        <v>248.73096446700507</v>
      </c>
      <c r="Q23" s="63"/>
      <c r="R23" s="34">
        <f t="shared" si="2"/>
        <v>3.7309644670050659</v>
      </c>
      <c r="S23" s="59"/>
      <c r="T23" s="90">
        <f>'Reaj 2018 - Região S e SE '!T113</f>
        <v>245</v>
      </c>
      <c r="U23" s="22"/>
      <c r="V23" s="154" t="s">
        <v>154</v>
      </c>
      <c r="W23" s="7"/>
      <c r="X23" s="154" t="s">
        <v>155</v>
      </c>
    </row>
    <row r="24" spans="1:33" x14ac:dyDescent="0.25">
      <c r="A24" s="1"/>
      <c r="B24" s="134">
        <v>1132</v>
      </c>
      <c r="C24" s="8"/>
      <c r="D24" s="133" t="s">
        <v>46</v>
      </c>
      <c r="E24" s="1"/>
      <c r="F24" s="39">
        <f>VLOOKUP(B24,'2018 1ºS - Região S e SE'!$B$8:$F$50,5,FALSE)</f>
        <v>334.01015228426394</v>
      </c>
      <c r="G24" s="40"/>
      <c r="H24" s="39" t="e">
        <f>#REF!</f>
        <v>#REF!</v>
      </c>
      <c r="I24" s="40"/>
      <c r="J24" s="39" t="e">
        <f>#REF!</f>
        <v>#REF!</v>
      </c>
      <c r="K24" s="41"/>
      <c r="L24" s="81">
        <f t="shared" si="0"/>
        <v>0.25531914893617019</v>
      </c>
      <c r="M24" s="59"/>
      <c r="N24" s="82">
        <f t="shared" si="1"/>
        <v>85.279187817258872</v>
      </c>
      <c r="O24" s="59"/>
      <c r="P24" s="34">
        <f>T24/(1-'Reaj 2018 - Região S e SE '!$V$4)</f>
        <v>248.73096446700507</v>
      </c>
      <c r="Q24" s="63"/>
      <c r="R24" s="34">
        <f t="shared" si="2"/>
        <v>3.7309644670050659</v>
      </c>
      <c r="S24" s="59"/>
      <c r="T24" s="90">
        <f>'Reaj 2018 - Região S e SE '!T114</f>
        <v>245</v>
      </c>
      <c r="U24" s="22"/>
      <c r="V24" s="154" t="s">
        <v>156</v>
      </c>
      <c r="W24" s="7"/>
      <c r="X24" s="154" t="s">
        <v>157</v>
      </c>
    </row>
    <row r="25" spans="1:33" x14ac:dyDescent="0.25">
      <c r="A25" s="1"/>
      <c r="B25" s="134">
        <v>1115</v>
      </c>
      <c r="C25" s="8"/>
      <c r="D25" s="133" t="s">
        <v>15</v>
      </c>
      <c r="E25" s="1"/>
      <c r="F25" s="39">
        <f>VLOOKUP(B25,'2018 1ºS - Região S e SE'!$B$8:$F$50,5,FALSE)</f>
        <v>338.07106598984774</v>
      </c>
      <c r="G25" s="40"/>
      <c r="H25" s="39" t="e">
        <f>#REF!</f>
        <v>#REF!</v>
      </c>
      <c r="I25" s="40"/>
      <c r="J25" s="39" t="e">
        <f>#REF!</f>
        <v>#REF!</v>
      </c>
      <c r="K25" s="41"/>
      <c r="L25" s="81">
        <f t="shared" si="0"/>
        <v>0.26426426426426436</v>
      </c>
      <c r="M25" s="59"/>
      <c r="N25" s="82">
        <f t="shared" si="1"/>
        <v>89.340101522842673</v>
      </c>
      <c r="O25" s="59"/>
      <c r="P25" s="34">
        <f>T25/(1-'Reaj 2018 - Região S e SE '!$V$4)</f>
        <v>248.73096446700507</v>
      </c>
      <c r="Q25" s="63"/>
      <c r="R25" s="34">
        <f t="shared" si="2"/>
        <v>3.7309644670050659</v>
      </c>
      <c r="S25" s="59"/>
      <c r="T25" s="90">
        <f>'Reaj 2018 - Região S e SE '!T115</f>
        <v>245</v>
      </c>
      <c r="U25" s="22"/>
      <c r="V25" s="154" t="s">
        <v>158</v>
      </c>
      <c r="W25" s="7"/>
      <c r="X25" s="154" t="s">
        <v>159</v>
      </c>
    </row>
    <row r="26" spans="1:33" x14ac:dyDescent="0.25">
      <c r="A26" s="1"/>
      <c r="B26" s="134">
        <v>1126</v>
      </c>
      <c r="C26" s="49"/>
      <c r="D26" s="133" t="s">
        <v>29</v>
      </c>
      <c r="E26" s="1"/>
      <c r="F26" s="39">
        <f>VLOOKUP(B26,'2018 1ºS - Região S e SE'!$B$8:$F$50,5,FALSE)</f>
        <v>338.07106598984774</v>
      </c>
      <c r="G26" s="40"/>
      <c r="H26" s="39" t="e">
        <f>#REF!</f>
        <v>#REF!</v>
      </c>
      <c r="I26" s="40"/>
      <c r="J26" s="39" t="e">
        <f>#REF!</f>
        <v>#REF!</v>
      </c>
      <c r="K26" s="41"/>
      <c r="L26" s="81">
        <f t="shared" si="0"/>
        <v>0.26426426426426436</v>
      </c>
      <c r="M26" s="59"/>
      <c r="N26" s="82">
        <f t="shared" si="1"/>
        <v>89.340101522842673</v>
      </c>
      <c r="O26" s="59"/>
      <c r="P26" s="34">
        <f>T26/(1-'Reaj 2018 - Região S e SE '!$V$4)</f>
        <v>248.73096446700507</v>
      </c>
      <c r="Q26" s="63"/>
      <c r="R26" s="34">
        <f t="shared" si="2"/>
        <v>3.7309644670050659</v>
      </c>
      <c r="S26" s="59"/>
      <c r="T26" s="90">
        <f>'Reaj 2018 - Região S e SE '!T116</f>
        <v>245</v>
      </c>
      <c r="U26" s="22"/>
      <c r="V26" s="154" t="s">
        <v>160</v>
      </c>
      <c r="W26" s="7"/>
      <c r="X26" s="154" t="s">
        <v>161</v>
      </c>
    </row>
    <row r="27" spans="1:33" x14ac:dyDescent="0.25">
      <c r="A27" s="1"/>
      <c r="B27" s="134">
        <v>1122</v>
      </c>
      <c r="C27" s="8"/>
      <c r="D27" s="133" t="s">
        <v>16</v>
      </c>
      <c r="E27" s="1"/>
      <c r="F27" s="39">
        <f>VLOOKUP(B27,'2018 1ºS - Região S e SE'!$B$8:$F$50,5,FALSE)</f>
        <v>352.28426395939084</v>
      </c>
      <c r="G27" s="40"/>
      <c r="H27" s="39" t="e">
        <f>#REF!</f>
        <v>#REF!</v>
      </c>
      <c r="I27" s="40"/>
      <c r="J27" s="39" t="e">
        <f>#REF!</f>
        <v>#REF!</v>
      </c>
      <c r="K27" s="41"/>
      <c r="L27" s="81">
        <f t="shared" si="0"/>
        <v>0.29394812680115273</v>
      </c>
      <c r="M27" s="59"/>
      <c r="N27" s="82">
        <f t="shared" si="1"/>
        <v>103.55329949238578</v>
      </c>
      <c r="O27" s="59"/>
      <c r="P27" s="34">
        <f>T27/(1-'Reaj 2018 - Região S e SE '!$V$4)</f>
        <v>248.73096446700507</v>
      </c>
      <c r="Q27" s="63"/>
      <c r="R27" s="34">
        <f t="shared" si="2"/>
        <v>3.7309644670050659</v>
      </c>
      <c r="S27" s="59"/>
      <c r="T27" s="90">
        <f>'Reaj 2018 - Região S e SE '!T117</f>
        <v>245</v>
      </c>
      <c r="U27" s="22"/>
      <c r="V27" s="154" t="s">
        <v>162</v>
      </c>
      <c r="W27" s="7"/>
      <c r="X27" s="154" t="s">
        <v>163</v>
      </c>
    </row>
    <row r="28" spans="1:33" x14ac:dyDescent="0.25">
      <c r="A28" s="1"/>
      <c r="B28" s="134">
        <v>2009</v>
      </c>
      <c r="C28" s="8"/>
      <c r="D28" s="133" t="s">
        <v>37</v>
      </c>
      <c r="E28" s="1"/>
      <c r="F28" s="39">
        <f>VLOOKUP(B28,'2018 1ºS - Região S e SE'!$B$8:$F$50,5,FALSE)</f>
        <v>334.01015228426394</v>
      </c>
      <c r="G28" s="40"/>
      <c r="H28" s="39" t="e">
        <f>#REF!</f>
        <v>#REF!</v>
      </c>
      <c r="I28" s="40"/>
      <c r="J28" s="39" t="e">
        <f>#REF!</f>
        <v>#REF!</v>
      </c>
      <c r="K28" s="41"/>
      <c r="L28" s="81">
        <f t="shared" si="0"/>
        <v>0.25531914893617019</v>
      </c>
      <c r="M28" s="59"/>
      <c r="N28" s="82">
        <f t="shared" si="1"/>
        <v>85.279187817258872</v>
      </c>
      <c r="O28" s="59"/>
      <c r="P28" s="34">
        <f>T28/(1-'Reaj 2018 - Região S e SE '!$V$4)</f>
        <v>248.73096446700507</v>
      </c>
      <c r="Q28" s="63"/>
      <c r="R28" s="34">
        <f t="shared" si="2"/>
        <v>3.7309644670050659</v>
      </c>
      <c r="S28" s="59"/>
      <c r="T28" s="90">
        <f>'Reaj 2018 - Região S e SE '!T118</f>
        <v>245</v>
      </c>
      <c r="U28" s="22"/>
      <c r="V28" s="154" t="s">
        <v>164</v>
      </c>
      <c r="W28" s="7"/>
      <c r="X28" s="154" t="s">
        <v>165</v>
      </c>
    </row>
    <row r="29" spans="1:33" s="84" customFormat="1" x14ac:dyDescent="0.25">
      <c r="A29" s="1"/>
      <c r="B29" s="134">
        <v>1101</v>
      </c>
      <c r="C29" s="49"/>
      <c r="D29" s="133" t="s">
        <v>54</v>
      </c>
      <c r="E29" s="1"/>
      <c r="F29" s="39">
        <f>VLOOKUP(B29,'2018 1ºS - Região S e SE'!$B$8:$F$50,5,FALSE)</f>
        <v>352.28426395939084</v>
      </c>
      <c r="G29" s="40"/>
      <c r="H29" s="39" t="e">
        <f>#REF!</f>
        <v>#REF!</v>
      </c>
      <c r="I29" s="40"/>
      <c r="J29" s="39" t="e">
        <f>#REF!</f>
        <v>#REF!</v>
      </c>
      <c r="K29" s="41"/>
      <c r="L29" s="81" t="str">
        <f t="shared" si="0"/>
        <v/>
      </c>
      <c r="M29" s="59"/>
      <c r="N29" s="82"/>
      <c r="O29" s="59"/>
      <c r="P29" s="34"/>
      <c r="Q29" s="63"/>
      <c r="R29" s="34"/>
      <c r="S29" s="59"/>
      <c r="T29" s="90"/>
      <c r="U29" s="83"/>
      <c r="V29" s="154" t="s">
        <v>166</v>
      </c>
      <c r="W29" s="7"/>
      <c r="X29" s="154" t="s">
        <v>167</v>
      </c>
      <c r="Z29" s="7"/>
      <c r="AF29" s="7"/>
      <c r="AG29" s="7"/>
    </row>
    <row r="30" spans="1:33" s="84" customFormat="1" x14ac:dyDescent="0.25">
      <c r="A30" s="1"/>
      <c r="B30" s="134">
        <v>2010</v>
      </c>
      <c r="C30" s="8"/>
      <c r="D30" s="133" t="s">
        <v>38</v>
      </c>
      <c r="E30" s="94"/>
      <c r="F30" s="39">
        <f>VLOOKUP(B30,'2018 1ºS - Região S e SE'!$B$8:$F$50,5,FALSE)</f>
        <v>334.01015228426394</v>
      </c>
      <c r="G30" s="40"/>
      <c r="H30" s="39" t="e">
        <f>#REF!</f>
        <v>#REF!</v>
      </c>
      <c r="I30" s="40"/>
      <c r="J30" s="39" t="e">
        <f>#REF!</f>
        <v>#REF!</v>
      </c>
      <c r="K30" s="41"/>
      <c r="L30" s="81">
        <f t="shared" si="0"/>
        <v>0.25531914893617019</v>
      </c>
      <c r="M30" s="59"/>
      <c r="N30" s="82">
        <f t="shared" si="1"/>
        <v>85.279187817258872</v>
      </c>
      <c r="O30" s="59"/>
      <c r="P30" s="34">
        <f>T30/(1-'Reaj 2018 - Região S e SE '!$V$4)</f>
        <v>248.73096446700507</v>
      </c>
      <c r="Q30" s="63"/>
      <c r="R30" s="34">
        <f t="shared" si="2"/>
        <v>3.7309644670050659</v>
      </c>
      <c r="S30" s="96"/>
      <c r="T30" s="90">
        <f>'Reaj 2018 - Região S e SE '!T120</f>
        <v>245</v>
      </c>
      <c r="U30" s="83"/>
      <c r="V30" s="154" t="s">
        <v>168</v>
      </c>
      <c r="W30" s="7"/>
      <c r="X30" s="154" t="s">
        <v>169</v>
      </c>
      <c r="Z30" s="7"/>
      <c r="AF30" s="7"/>
      <c r="AG30" s="7"/>
    </row>
    <row r="31" spans="1:33" s="84" customFormat="1" x14ac:dyDescent="0.25">
      <c r="A31" s="1"/>
      <c r="B31" s="134">
        <v>1106</v>
      </c>
      <c r="C31" s="8"/>
      <c r="D31" s="133" t="s">
        <v>17</v>
      </c>
      <c r="E31" s="1"/>
      <c r="F31" s="39">
        <f>VLOOKUP(B31,'2018 1ºS - Região S e SE'!$B$8:$F$50,5,FALSE)</f>
        <v>338.07106598984774</v>
      </c>
      <c r="G31" s="40"/>
      <c r="H31" s="39" t="e">
        <f>#REF!</f>
        <v>#REF!</v>
      </c>
      <c r="I31" s="40"/>
      <c r="J31" s="39" t="e">
        <f>#REF!</f>
        <v>#REF!</v>
      </c>
      <c r="K31" s="41"/>
      <c r="L31" s="81">
        <f t="shared" si="0"/>
        <v>0.26426426426426436</v>
      </c>
      <c r="M31" s="59"/>
      <c r="N31" s="82">
        <f t="shared" si="1"/>
        <v>89.340101522842673</v>
      </c>
      <c r="O31" s="59"/>
      <c r="P31" s="34">
        <f>T31/(1-'Reaj 2018 - Região S e SE '!$V$4)</f>
        <v>248.73096446700507</v>
      </c>
      <c r="Q31" s="63"/>
      <c r="R31" s="34">
        <f t="shared" si="2"/>
        <v>3.7309644670050659</v>
      </c>
      <c r="S31" s="59"/>
      <c r="T31" s="90">
        <f>'Reaj 2018 - Região S e SE '!T121</f>
        <v>245</v>
      </c>
      <c r="U31" s="83"/>
      <c r="V31" s="154" t="s">
        <v>170</v>
      </c>
      <c r="W31" s="7"/>
      <c r="X31" s="154" t="s">
        <v>171</v>
      </c>
      <c r="Z31" s="7"/>
      <c r="AF31" s="7"/>
      <c r="AG31" s="7"/>
    </row>
    <row r="32" spans="1:33" x14ac:dyDescent="0.25">
      <c r="A32" s="1"/>
      <c r="B32" s="134">
        <v>1131</v>
      </c>
      <c r="C32" s="8"/>
      <c r="D32" s="133" t="s">
        <v>18</v>
      </c>
      <c r="E32" s="1"/>
      <c r="F32" s="39">
        <f>VLOOKUP(B32,'2018 1ºS - Região S e SE'!$B$8:$F$50,5,FALSE)</f>
        <v>338.07106598984774</v>
      </c>
      <c r="G32" s="40"/>
      <c r="H32" s="39" t="e">
        <f>#REF!</f>
        <v>#REF!</v>
      </c>
      <c r="I32" s="40"/>
      <c r="J32" s="39" t="e">
        <f>#REF!</f>
        <v>#REF!</v>
      </c>
      <c r="K32" s="41"/>
      <c r="L32" s="81">
        <f t="shared" si="0"/>
        <v>0.26426426426426436</v>
      </c>
      <c r="M32" s="59"/>
      <c r="N32" s="82">
        <f t="shared" si="1"/>
        <v>89.340101522842673</v>
      </c>
      <c r="O32" s="59"/>
      <c r="P32" s="34">
        <f>T32/(1-'Reaj 2018 - Região S e SE '!$V$4)</f>
        <v>248.73096446700507</v>
      </c>
      <c r="Q32" s="63"/>
      <c r="R32" s="34">
        <f t="shared" si="2"/>
        <v>3.7309644670050659</v>
      </c>
      <c r="S32" s="59"/>
      <c r="T32" s="90">
        <f>'Reaj 2018 - Região S e SE '!T122</f>
        <v>245</v>
      </c>
      <c r="U32" s="22"/>
      <c r="V32" s="154" t="s">
        <v>172</v>
      </c>
      <c r="W32" s="7"/>
      <c r="X32" s="154" t="s">
        <v>173</v>
      </c>
    </row>
    <row r="33" spans="1:33" x14ac:dyDescent="0.25">
      <c r="A33" s="1"/>
      <c r="B33" s="134">
        <v>1104</v>
      </c>
      <c r="C33" s="8"/>
      <c r="D33" s="133" t="s">
        <v>47</v>
      </c>
      <c r="E33" s="1"/>
      <c r="F33" s="39">
        <f>VLOOKUP(B33,'2018 1ºS - Região S e SE'!$B$8:$F$50,5,FALSE)</f>
        <v>304.56852791878174</v>
      </c>
      <c r="G33" s="40"/>
      <c r="H33" s="39" t="e">
        <f>#REF!</f>
        <v>#REF!</v>
      </c>
      <c r="I33" s="40"/>
      <c r="J33" s="39" t="e">
        <f>#REF!</f>
        <v>#REF!</v>
      </c>
      <c r="K33" s="41"/>
      <c r="L33" s="81">
        <f t="shared" si="0"/>
        <v>0.1833333333333334</v>
      </c>
      <c r="M33" s="59"/>
      <c r="N33" s="82">
        <f t="shared" si="1"/>
        <v>55.837563451776674</v>
      </c>
      <c r="O33" s="59"/>
      <c r="P33" s="34">
        <f>T33/(1-'Reaj 2018 - Região S e SE '!$V$4)</f>
        <v>248.73096446700507</v>
      </c>
      <c r="Q33" s="63"/>
      <c r="R33" s="34">
        <f t="shared" si="2"/>
        <v>3.7309644670050659</v>
      </c>
      <c r="S33" s="59"/>
      <c r="T33" s="90">
        <f>'Reaj 2018 - Região S e SE '!T123</f>
        <v>245</v>
      </c>
      <c r="U33" s="22"/>
      <c r="V33" s="154" t="s">
        <v>174</v>
      </c>
      <c r="W33" s="7"/>
      <c r="X33" s="154" t="s">
        <v>175</v>
      </c>
    </row>
    <row r="34" spans="1:33" x14ac:dyDescent="0.25">
      <c r="A34" s="1"/>
      <c r="B34" s="134">
        <v>1111</v>
      </c>
      <c r="C34" s="49"/>
      <c r="D34" s="133" t="s">
        <v>28</v>
      </c>
      <c r="E34" s="1"/>
      <c r="F34" s="39">
        <f>VLOOKUP(B34,'2018 1ºS - Região S e SE'!$B$8:$F$50,5,FALSE)</f>
        <v>352.28426395939084</v>
      </c>
      <c r="G34" s="40"/>
      <c r="H34" s="39" t="e">
        <f>#REF!</f>
        <v>#REF!</v>
      </c>
      <c r="I34" s="40"/>
      <c r="J34" s="39" t="e">
        <f>#REF!</f>
        <v>#REF!</v>
      </c>
      <c r="K34" s="41"/>
      <c r="L34" s="81" t="str">
        <f t="shared" si="0"/>
        <v/>
      </c>
      <c r="M34" s="59"/>
      <c r="N34" s="82"/>
      <c r="O34" s="59"/>
      <c r="P34" s="34"/>
      <c r="Q34" s="63"/>
      <c r="R34" s="34"/>
      <c r="S34" s="59"/>
      <c r="T34" s="90"/>
      <c r="U34" s="22"/>
      <c r="V34" s="154" t="s">
        <v>176</v>
      </c>
      <c r="W34" s="7"/>
      <c r="X34" s="154" t="s">
        <v>177</v>
      </c>
    </row>
    <row r="35" spans="1:33" s="33" customFormat="1" x14ac:dyDescent="0.25">
      <c r="A35" s="57"/>
      <c r="B35" s="134">
        <v>2006</v>
      </c>
      <c r="C35" s="8"/>
      <c r="D35" s="133" t="s">
        <v>39</v>
      </c>
      <c r="E35" s="57"/>
      <c r="F35" s="39">
        <f>VLOOKUP(B35,'2018 1ºS - Região S e SE'!$B$8:$F$50,5,FALSE)</f>
        <v>334.01015228426394</v>
      </c>
      <c r="G35" s="40"/>
      <c r="H35" s="39" t="e">
        <f>#REF!</f>
        <v>#REF!</v>
      </c>
      <c r="I35" s="40"/>
      <c r="J35" s="39" t="e">
        <f>#REF!</f>
        <v>#REF!</v>
      </c>
      <c r="K35" s="41"/>
      <c r="L35" s="81">
        <f t="shared" ref="L35:L37" si="3">IF(T35="","",N35/F35)</f>
        <v>0.25531914893617019</v>
      </c>
      <c r="M35" s="59"/>
      <c r="N35" s="82">
        <f t="shared" ref="N35:N37" si="4">IF(T35="","",F35-P35)</f>
        <v>85.279187817258872</v>
      </c>
      <c r="O35" s="59"/>
      <c r="P35" s="34">
        <f>T35/(1-'Reaj 2018 - Região S e SE '!$V$4)</f>
        <v>248.73096446700507</v>
      </c>
      <c r="Q35" s="63"/>
      <c r="R35" s="34">
        <f t="shared" ref="R35:R37" si="5">IF(T35="","",P35-T35)</f>
        <v>3.7309644670050659</v>
      </c>
      <c r="S35" s="59"/>
      <c r="T35" s="90">
        <f>'Reaj 2018 - Região S e SE '!T125</f>
        <v>245</v>
      </c>
      <c r="U35" s="129"/>
      <c r="V35" s="154" t="s">
        <v>178</v>
      </c>
      <c r="W35" s="7"/>
      <c r="X35" s="154" t="s">
        <v>179</v>
      </c>
    </row>
    <row r="36" spans="1:33" s="33" customFormat="1" ht="30" x14ac:dyDescent="0.25">
      <c r="A36" s="57"/>
      <c r="B36" s="134">
        <v>1102</v>
      </c>
      <c r="C36" s="8"/>
      <c r="D36" s="133" t="s">
        <v>58</v>
      </c>
      <c r="E36" s="57"/>
      <c r="F36" s="39">
        <f>VLOOKUP(B36,'2018 1ºS - Região S e SE'!$B$8:$F$50,5,FALSE)</f>
        <v>352.28426395939084</v>
      </c>
      <c r="G36" s="40"/>
      <c r="H36" s="39" t="e">
        <f>#REF!</f>
        <v>#REF!</v>
      </c>
      <c r="I36" s="40"/>
      <c r="J36" s="39" t="e">
        <f>#REF!</f>
        <v>#REF!</v>
      </c>
      <c r="K36" s="41"/>
      <c r="L36" s="81">
        <f t="shared" si="3"/>
        <v>0.29394812680115273</v>
      </c>
      <c r="M36" s="59"/>
      <c r="N36" s="82">
        <f t="shared" si="4"/>
        <v>103.55329949238578</v>
      </c>
      <c r="O36" s="59"/>
      <c r="P36" s="34">
        <f>T36/(1-'Reaj 2018 - Região S e SE '!$V$4)</f>
        <v>248.73096446700507</v>
      </c>
      <c r="Q36" s="63"/>
      <c r="R36" s="34">
        <f t="shared" si="5"/>
        <v>3.7309644670050659</v>
      </c>
      <c r="S36" s="59"/>
      <c r="T36" s="90">
        <f>'Reaj 2018 - Região S e SE '!T126</f>
        <v>245</v>
      </c>
      <c r="U36" s="129"/>
      <c r="V36" s="154" t="s">
        <v>180</v>
      </c>
      <c r="W36" s="7"/>
      <c r="X36" s="154" t="s">
        <v>181</v>
      </c>
    </row>
    <row r="37" spans="1:33" s="33" customFormat="1" x14ac:dyDescent="0.25">
      <c r="A37" s="57"/>
      <c r="B37" s="134">
        <v>2005</v>
      </c>
      <c r="C37" s="8"/>
      <c r="D37" s="133" t="s">
        <v>40</v>
      </c>
      <c r="E37" s="57"/>
      <c r="F37" s="39">
        <f>VLOOKUP(B37,'2018 1ºS - Região S e SE'!$B$8:$F$50,5,FALSE)</f>
        <v>334.01015228426394</v>
      </c>
      <c r="G37" s="40"/>
      <c r="H37" s="39" t="e">
        <f>#REF!</f>
        <v>#REF!</v>
      </c>
      <c r="I37" s="40"/>
      <c r="J37" s="39" t="e">
        <f>#REF!</f>
        <v>#REF!</v>
      </c>
      <c r="K37" s="41"/>
      <c r="L37" s="81">
        <f t="shared" si="3"/>
        <v>0.25531914893617019</v>
      </c>
      <c r="M37" s="59"/>
      <c r="N37" s="82">
        <f t="shared" si="4"/>
        <v>85.279187817258872</v>
      </c>
      <c r="O37" s="59"/>
      <c r="P37" s="34">
        <f>T37/(1-'Reaj 2018 - Região S e SE '!$V$4)</f>
        <v>248.73096446700507</v>
      </c>
      <c r="Q37" s="63"/>
      <c r="R37" s="34">
        <f t="shared" si="5"/>
        <v>3.7309644670050659</v>
      </c>
      <c r="S37" s="59"/>
      <c r="T37" s="90">
        <f>'Reaj 2018 - Região S e SE '!T127</f>
        <v>245</v>
      </c>
      <c r="U37" s="129"/>
      <c r="V37" s="154" t="s">
        <v>182</v>
      </c>
      <c r="W37" s="7"/>
      <c r="X37" s="154" t="s">
        <v>183</v>
      </c>
    </row>
    <row r="38" spans="1:33" s="33" customFormat="1" ht="30" x14ac:dyDescent="0.25">
      <c r="A38" s="57"/>
      <c r="B38" s="134">
        <v>1108</v>
      </c>
      <c r="C38" s="8"/>
      <c r="D38" s="133" t="s">
        <v>59</v>
      </c>
      <c r="E38" s="57"/>
      <c r="F38" s="39">
        <f>VLOOKUP(B38,'2018 1ºS - Região S e SE'!$B$8:$F$50,5,FALSE)</f>
        <v>338.07106598984774</v>
      </c>
      <c r="G38" s="40"/>
      <c r="H38" s="39" t="e">
        <f>#REF!</f>
        <v>#REF!</v>
      </c>
      <c r="I38" s="40"/>
      <c r="J38" s="39" t="e">
        <f>#REF!</f>
        <v>#REF!</v>
      </c>
      <c r="K38" s="41"/>
      <c r="L38" s="81">
        <f t="shared" ref="L38:L42" si="6">IF(T38="","",N38/F38)</f>
        <v>0.26426426426426436</v>
      </c>
      <c r="M38" s="59"/>
      <c r="N38" s="82">
        <f t="shared" ref="N38:N42" si="7">IF(T38="","",F38-P38)</f>
        <v>89.340101522842673</v>
      </c>
      <c r="O38" s="59"/>
      <c r="P38" s="34">
        <f>T38/(1-'Reaj 2018 - Região S e SE '!$V$4)</f>
        <v>248.73096446700507</v>
      </c>
      <c r="Q38" s="63"/>
      <c r="R38" s="34">
        <f t="shared" ref="R38:R42" si="8">IF(T38="","",P38-T38)</f>
        <v>3.7309644670050659</v>
      </c>
      <c r="S38" s="59"/>
      <c r="T38" s="90">
        <f>'Reaj 2018 - Região S e SE '!T128</f>
        <v>245</v>
      </c>
      <c r="U38" s="129"/>
      <c r="V38" s="154" t="s">
        <v>184</v>
      </c>
      <c r="W38" s="7"/>
      <c r="X38" s="154" t="s">
        <v>185</v>
      </c>
    </row>
    <row r="39" spans="1:33" s="33" customFormat="1" x14ac:dyDescent="0.25">
      <c r="A39" s="57"/>
      <c r="B39" s="134">
        <v>1127</v>
      </c>
      <c r="C39" s="8"/>
      <c r="D39" s="133" t="s">
        <v>53</v>
      </c>
      <c r="E39" s="57"/>
      <c r="F39" s="39">
        <f>VLOOKUP(B39,'2018 1ºS - Região S e SE'!$B$8:$F$50,5,FALSE)</f>
        <v>334.01015228426394</v>
      </c>
      <c r="G39" s="40"/>
      <c r="H39" s="39" t="e">
        <f>#REF!</f>
        <v>#REF!</v>
      </c>
      <c r="I39" s="40"/>
      <c r="J39" s="39" t="e">
        <f>#REF!</f>
        <v>#REF!</v>
      </c>
      <c r="K39" s="41"/>
      <c r="L39" s="81">
        <f t="shared" si="6"/>
        <v>0.25531914893617019</v>
      </c>
      <c r="M39" s="59"/>
      <c r="N39" s="82">
        <f t="shared" si="7"/>
        <v>85.279187817258872</v>
      </c>
      <c r="O39" s="59"/>
      <c r="P39" s="34">
        <f>T39/(1-'Reaj 2018 - Região S e SE '!$V$4)</f>
        <v>248.73096446700507</v>
      </c>
      <c r="Q39" s="63"/>
      <c r="R39" s="34">
        <f t="shared" si="8"/>
        <v>3.7309644670050659</v>
      </c>
      <c r="S39" s="59"/>
      <c r="T39" s="90">
        <f>'Reaj 2018 - Região S e SE '!T129</f>
        <v>245</v>
      </c>
      <c r="U39" s="129"/>
      <c r="V39" s="154" t="s">
        <v>186</v>
      </c>
      <c r="W39" s="7"/>
      <c r="X39" s="154" t="s">
        <v>187</v>
      </c>
    </row>
    <row r="40" spans="1:33" s="33" customFormat="1" x14ac:dyDescent="0.25">
      <c r="A40" s="57"/>
      <c r="B40" s="134">
        <v>1123</v>
      </c>
      <c r="C40" s="8"/>
      <c r="D40" s="133" t="s">
        <v>20</v>
      </c>
      <c r="E40" s="57"/>
      <c r="F40" s="39">
        <f>VLOOKUP(B40,'2018 1ºS - Região S e SE'!$B$8:$F$50,5,FALSE)</f>
        <v>389.84771573604064</v>
      </c>
      <c r="G40" s="40"/>
      <c r="H40" s="39" t="e">
        <f>#REF!</f>
        <v>#REF!</v>
      </c>
      <c r="I40" s="40"/>
      <c r="J40" s="39" t="e">
        <f>#REF!</f>
        <v>#REF!</v>
      </c>
      <c r="K40" s="41"/>
      <c r="L40" s="81"/>
      <c r="M40" s="59"/>
      <c r="N40" s="82"/>
      <c r="O40" s="59"/>
      <c r="P40" s="34"/>
      <c r="Q40" s="63"/>
      <c r="R40" s="34"/>
      <c r="S40" s="59"/>
      <c r="T40" s="90"/>
      <c r="U40" s="129"/>
      <c r="V40" s="154" t="s">
        <v>188</v>
      </c>
      <c r="W40" s="7"/>
      <c r="X40" s="7"/>
    </row>
    <row r="41" spans="1:33" s="33" customFormat="1" x14ac:dyDescent="0.25">
      <c r="A41" s="57"/>
      <c r="B41" s="134">
        <v>1103</v>
      </c>
      <c r="C41" s="8"/>
      <c r="D41" s="133" t="s">
        <v>21</v>
      </c>
      <c r="E41" s="57"/>
      <c r="F41" s="39">
        <f>VLOOKUP(B41,'2018 1ºS - Região S e SE'!$B$8:$F$50,5,FALSE)</f>
        <v>389.84771573604064</v>
      </c>
      <c r="G41" s="40"/>
      <c r="H41" s="39" t="e">
        <f>#REF!</f>
        <v>#REF!</v>
      </c>
      <c r="I41" s="40"/>
      <c r="J41" s="39" t="e">
        <f>#REF!</f>
        <v>#REF!</v>
      </c>
      <c r="K41" s="41"/>
      <c r="L41" s="81">
        <f t="shared" si="6"/>
        <v>0.36197916666666674</v>
      </c>
      <c r="M41" s="59"/>
      <c r="N41" s="82">
        <f t="shared" si="7"/>
        <v>141.11675126903557</v>
      </c>
      <c r="O41" s="59"/>
      <c r="P41" s="34">
        <f>T41/(1-'Reaj 2018 - Região S e SE '!$V$4)</f>
        <v>248.73096446700507</v>
      </c>
      <c r="Q41" s="63"/>
      <c r="R41" s="34">
        <f t="shared" si="8"/>
        <v>3.7309644670050659</v>
      </c>
      <c r="S41" s="59"/>
      <c r="T41" s="90">
        <f>'Reaj 2018 - Região S e SE '!T131</f>
        <v>245</v>
      </c>
      <c r="U41" s="129"/>
      <c r="V41" s="154" t="s">
        <v>189</v>
      </c>
      <c r="W41" s="7"/>
      <c r="X41" s="7"/>
    </row>
    <row r="42" spans="1:33" s="33" customFormat="1" x14ac:dyDescent="0.25">
      <c r="A42" s="57"/>
      <c r="B42" s="134">
        <v>1163</v>
      </c>
      <c r="C42" s="8"/>
      <c r="D42" s="133" t="s">
        <v>22</v>
      </c>
      <c r="E42" s="57"/>
      <c r="F42" s="39">
        <f>VLOOKUP(B42,'2018 1ºS - Região S e SE'!$B$8:$F$50,5,FALSE)</f>
        <v>317.76649746192896</v>
      </c>
      <c r="G42" s="40"/>
      <c r="H42" s="39" t="e">
        <f>#REF!</f>
        <v>#REF!</v>
      </c>
      <c r="I42" s="40"/>
      <c r="J42" s="39" t="e">
        <f>#REF!</f>
        <v>#REF!</v>
      </c>
      <c r="K42" s="41"/>
      <c r="L42" s="81">
        <f t="shared" si="6"/>
        <v>0.21725239616613429</v>
      </c>
      <c r="M42" s="59"/>
      <c r="N42" s="82">
        <f t="shared" si="7"/>
        <v>69.035532994923898</v>
      </c>
      <c r="O42" s="59"/>
      <c r="P42" s="34">
        <f>T42/(1-'Reaj 2018 - Região S e SE '!$V$4)</f>
        <v>248.73096446700507</v>
      </c>
      <c r="Q42" s="63"/>
      <c r="R42" s="34">
        <f t="shared" si="8"/>
        <v>3.7309644670050659</v>
      </c>
      <c r="S42" s="59"/>
      <c r="T42" s="90">
        <f>'Reaj 2018 - Região S e SE '!T132</f>
        <v>245</v>
      </c>
      <c r="U42" s="129"/>
      <c r="V42" s="154" t="s">
        <v>190</v>
      </c>
      <c r="W42" s="7"/>
      <c r="X42" s="7"/>
    </row>
    <row r="43" spans="1:33" s="33" customFormat="1" x14ac:dyDescent="0.25">
      <c r="A43" s="57"/>
      <c r="B43" s="119"/>
      <c r="C43" s="120"/>
      <c r="D43" s="121"/>
      <c r="E43" s="57"/>
      <c r="F43" s="44"/>
      <c r="G43" s="45"/>
      <c r="H43" s="44"/>
      <c r="I43" s="45"/>
      <c r="J43" s="44"/>
      <c r="K43" s="122"/>
      <c r="L43" s="123"/>
      <c r="M43" s="122"/>
      <c r="N43" s="124"/>
      <c r="O43" s="122"/>
      <c r="P43" s="126"/>
      <c r="Q43" s="125"/>
      <c r="R43" s="126"/>
      <c r="S43" s="122"/>
      <c r="T43" s="127"/>
      <c r="U43" s="129"/>
      <c r="V43"/>
      <c r="W43"/>
      <c r="X43"/>
    </row>
    <row r="44" spans="1:33" s="33" customFormat="1" x14ac:dyDescent="0.25">
      <c r="A44" s="57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123"/>
      <c r="M44" s="122"/>
      <c r="N44" s="124"/>
      <c r="O44" s="122"/>
      <c r="P44" s="126"/>
      <c r="Q44" s="125"/>
      <c r="R44" s="126"/>
      <c r="S44" s="122"/>
      <c r="T44" s="127"/>
      <c r="U44" s="129"/>
      <c r="V44"/>
      <c r="W44"/>
      <c r="X44"/>
    </row>
    <row r="45" spans="1:33" s="33" customFormat="1" x14ac:dyDescent="0.25">
      <c r="A45" s="57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123"/>
      <c r="M45" s="122"/>
      <c r="N45" s="124"/>
      <c r="O45" s="122"/>
      <c r="P45" s="126"/>
      <c r="Q45" s="125"/>
      <c r="R45" s="126"/>
      <c r="S45" s="122"/>
      <c r="T45" s="127"/>
      <c r="U45" s="129"/>
      <c r="V45"/>
      <c r="W45"/>
      <c r="X45"/>
    </row>
    <row r="46" spans="1:33" s="33" customFormat="1" x14ac:dyDescent="0.25">
      <c r="A46" s="57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123"/>
      <c r="M46" s="122"/>
      <c r="N46" s="124"/>
      <c r="O46" s="122"/>
      <c r="P46" s="126"/>
      <c r="Q46" s="125"/>
      <c r="R46" s="126"/>
      <c r="S46" s="122"/>
      <c r="T46" s="127"/>
      <c r="U46" s="129"/>
      <c r="V46"/>
      <c r="W46"/>
      <c r="X46"/>
    </row>
    <row r="47" spans="1:33" s="33" customFormat="1" x14ac:dyDescent="0.25">
      <c r="A47" s="57"/>
      <c r="B47" s="130"/>
      <c r="C47" s="43"/>
      <c r="D47" s="121"/>
      <c r="E47" s="57"/>
      <c r="F47" s="44"/>
      <c r="G47" s="45"/>
      <c r="H47" s="44"/>
      <c r="I47" s="45"/>
      <c r="J47" s="44"/>
      <c r="K47" s="122"/>
      <c r="L47" s="123"/>
      <c r="M47" s="122"/>
      <c r="N47" s="124"/>
      <c r="O47" s="122"/>
      <c r="P47" s="126"/>
      <c r="Q47" s="125"/>
      <c r="R47" s="126"/>
      <c r="S47" s="122"/>
      <c r="T47" s="127"/>
      <c r="U47" s="129"/>
      <c r="V47"/>
      <c r="W47"/>
      <c r="X47"/>
    </row>
    <row r="48" spans="1:33" ht="4.9000000000000004" customHeight="1" x14ac:dyDescent="0.25">
      <c r="A48" s="8"/>
      <c r="B48" s="23"/>
      <c r="C48" s="8"/>
      <c r="D48" s="21"/>
      <c r="E48" s="21"/>
      <c r="F48" s="21"/>
      <c r="G48" s="8"/>
      <c r="H48" s="8"/>
      <c r="I48" s="8"/>
      <c r="J48" s="24"/>
      <c r="K48" s="21"/>
      <c r="M48" s="60"/>
      <c r="O48" s="60"/>
      <c r="P48" s="84"/>
      <c r="Q48" s="91"/>
      <c r="R48" s="84"/>
      <c r="S48" s="91"/>
      <c r="T48" s="92"/>
      <c r="V48"/>
      <c r="AF48" s="7" t="str">
        <f t="shared" ref="AF48" si="9">B48&amp;D48&amp;F48&amp;L48&amp;N48&amp;P48&amp;R48&amp;T48</f>
        <v/>
      </c>
      <c r="AG48" s="7" t="e">
        <v>#N/A</v>
      </c>
    </row>
    <row r="49" spans="1:21" x14ac:dyDescent="0.25">
      <c r="A49" s="25"/>
      <c r="B49" s="169" t="s">
        <v>23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</row>
    <row r="50" spans="1:21" ht="21.75" customHeight="1" x14ac:dyDescent="0.25">
      <c r="A50" s="8"/>
      <c r="B50" s="23"/>
      <c r="C50" s="8"/>
      <c r="D50" s="21"/>
      <c r="E50" s="21"/>
      <c r="F50" s="21"/>
      <c r="G50" s="8"/>
      <c r="H50" s="8"/>
      <c r="I50" s="8"/>
      <c r="J50" s="24"/>
      <c r="K50" s="21"/>
      <c r="M50" s="60"/>
      <c r="O50" s="60"/>
      <c r="Q50" s="60"/>
      <c r="S50" s="60"/>
    </row>
    <row r="51" spans="1:21" x14ac:dyDescent="0.25">
      <c r="A51" s="27"/>
      <c r="B51" s="166" t="s">
        <v>24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</row>
    <row r="52" spans="1:21" ht="15" customHeight="1" x14ac:dyDescent="0.25">
      <c r="A52" s="8"/>
      <c r="B52" s="165"/>
      <c r="C52" s="165"/>
      <c r="D52" s="165"/>
      <c r="E52" s="165"/>
      <c r="F52" s="165"/>
      <c r="G52" s="165"/>
      <c r="H52" s="165"/>
      <c r="I52" s="165"/>
      <c r="J52" s="165"/>
      <c r="K52" s="8"/>
      <c r="M52" s="43"/>
      <c r="O52" s="43"/>
      <c r="Q52" s="43"/>
      <c r="S52" s="43"/>
    </row>
    <row r="53" spans="1:21" x14ac:dyDescent="0.25">
      <c r="A53" s="27"/>
      <c r="B53" s="171"/>
      <c r="C53" s="171"/>
      <c r="D53" s="171"/>
      <c r="E53" s="171"/>
      <c r="F53" s="171"/>
      <c r="G53" s="171"/>
      <c r="H53" s="171"/>
      <c r="I53" s="171"/>
      <c r="J53" s="171"/>
      <c r="K53" s="141"/>
      <c r="M53" s="61"/>
      <c r="O53" s="61"/>
      <c r="Q53" s="61"/>
      <c r="S53" s="61"/>
    </row>
    <row r="54" spans="1:21" x14ac:dyDescent="0.25">
      <c r="A54" s="27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61"/>
      <c r="Q54" s="61"/>
      <c r="S54" s="61"/>
    </row>
    <row r="55" spans="1:21" ht="15" customHeight="1" x14ac:dyDescent="0.25">
      <c r="A55" s="27"/>
      <c r="B55" s="166" t="s">
        <v>73</v>
      </c>
      <c r="C55" s="166"/>
      <c r="D55" s="166"/>
      <c r="E55" s="166"/>
      <c r="F55" s="166"/>
      <c r="G55" s="166"/>
      <c r="H55" s="166"/>
      <c r="I55" s="166"/>
      <c r="J55" s="166"/>
      <c r="K55" s="141"/>
      <c r="M55" s="61"/>
      <c r="O55" s="61"/>
      <c r="Q55" s="61"/>
      <c r="S55" s="61"/>
    </row>
    <row r="56" spans="1:21" ht="15" customHeight="1" x14ac:dyDescent="0.25">
      <c r="A56" s="27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M56" s="61"/>
      <c r="O56" s="61"/>
      <c r="Q56" s="61"/>
      <c r="S56" s="61"/>
    </row>
    <row r="57" spans="1:21" x14ac:dyDescent="0.25">
      <c r="A57" s="20"/>
      <c r="B57" s="27"/>
      <c r="C57" s="8"/>
      <c r="D57" s="27"/>
      <c r="E57" s="27"/>
      <c r="F57" s="27"/>
      <c r="G57" s="8"/>
      <c r="H57" s="27"/>
      <c r="I57" s="8"/>
      <c r="J57" s="27"/>
      <c r="K57" s="27"/>
      <c r="M57" s="62"/>
      <c r="O57" s="62"/>
      <c r="Q57" s="62"/>
      <c r="S57" s="62"/>
    </row>
    <row r="58" spans="1:21" ht="15.75" customHeight="1" x14ac:dyDescent="0.25">
      <c r="A58" s="20"/>
      <c r="B58" s="167" t="s">
        <v>74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</row>
    <row r="59" spans="1:21" ht="15.75" customHeight="1" x14ac:dyDescent="0.25">
      <c r="B59" s="167" t="s">
        <v>75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</row>
  </sheetData>
  <sortState ref="X9:X24">
    <sortCondition ref="X9"/>
  </sortState>
  <mergeCells count="11">
    <mergeCell ref="B52:J52"/>
    <mergeCell ref="B2:S2"/>
    <mergeCell ref="B3:S3"/>
    <mergeCell ref="B4:T5"/>
    <mergeCell ref="B49:S49"/>
    <mergeCell ref="B51:S51"/>
    <mergeCell ref="B53:J53"/>
    <mergeCell ref="B54:N54"/>
    <mergeCell ref="B55:J55"/>
    <mergeCell ref="B58:U58"/>
    <mergeCell ref="B59:U59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FF0000"/>
    <pageSetUpPr fitToPage="1"/>
  </sheetPr>
  <dimension ref="A1:AR188"/>
  <sheetViews>
    <sheetView showGridLines="0" topLeftCell="W1" zoomScale="80" zoomScaleNormal="80" workbookViewId="0">
      <pane ySplit="6" topLeftCell="A7" activePane="bottomLeft" state="frozen"/>
      <selection pane="bottomLeft" activeCell="D4" sqref="D4"/>
    </sheetView>
  </sheetViews>
  <sheetFormatPr defaultColWidth="9.140625" defaultRowHeight="15.75" x14ac:dyDescent="0.25"/>
  <cols>
    <col min="1" max="1" width="6.570312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10" width="15.42578125" style="7" customWidth="1"/>
    <col min="11" max="11" width="15.28515625" style="7" customWidth="1"/>
    <col min="12" max="12" width="19.42578125" style="7" customWidth="1"/>
    <col min="13" max="13" width="18.140625" style="7" customWidth="1"/>
    <col min="14" max="14" width="1.7109375" style="7" customWidth="1"/>
    <col min="15" max="15" width="15.85546875" style="7" customWidth="1"/>
    <col min="16" max="19" width="16.42578125" style="7" customWidth="1"/>
    <col min="20" max="20" width="15.5703125" style="7" customWidth="1"/>
    <col min="21" max="21" width="18.85546875" style="7" customWidth="1"/>
    <col min="22" max="22" width="18.5703125" style="7" customWidth="1"/>
    <col min="23" max="23" width="2.28515625" customWidth="1"/>
    <col min="24" max="24" width="13.85546875" style="7" customWidth="1"/>
    <col min="25" max="25" width="13.5703125" style="7" bestFit="1" customWidth="1"/>
    <col min="26" max="26" width="13.42578125" style="7" bestFit="1" customWidth="1"/>
    <col min="27" max="27" width="11.28515625" style="7" customWidth="1"/>
    <col min="28" max="29" width="9.140625" style="7"/>
    <col min="30" max="30" width="13.5703125" style="7" bestFit="1" customWidth="1"/>
    <col min="31" max="32" width="9.140625" style="7"/>
    <col min="33" max="34" width="15.140625" style="7" bestFit="1" customWidth="1"/>
    <col min="35" max="37" width="9.140625" style="7"/>
    <col min="38" max="38" width="15.140625" style="7" bestFit="1" customWidth="1"/>
    <col min="39" max="16384" width="9.140625" style="7"/>
  </cols>
  <sheetData>
    <row r="1" spans="1:44" s="5" customFormat="1" ht="12.75" customHeight="1" x14ac:dyDescent="0.25">
      <c r="A1" s="1"/>
      <c r="B1" s="2"/>
      <c r="C1" s="1"/>
      <c r="D1" s="3"/>
      <c r="E1" s="1"/>
      <c r="F1" s="4"/>
      <c r="G1" s="4"/>
      <c r="H1" s="4"/>
      <c r="I1" s="4"/>
      <c r="J1" s="4"/>
      <c r="K1" s="4"/>
      <c r="L1" s="4"/>
      <c r="N1" s="6"/>
      <c r="W1"/>
    </row>
    <row r="2" spans="1:44" ht="23.25" customHeight="1" x14ac:dyDescent="0.25">
      <c r="A2" s="1"/>
      <c r="B2" s="47"/>
      <c r="C2" s="47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1"/>
      <c r="O2" s="164" t="s">
        <v>72</v>
      </c>
      <c r="P2" s="164"/>
      <c r="Q2" s="164"/>
      <c r="R2" s="164"/>
      <c r="S2" s="164"/>
    </row>
    <row r="3" spans="1:44" s="5" customFormat="1" ht="23.25" customHeight="1" x14ac:dyDescent="0.25">
      <c r="A3" s="1"/>
      <c r="B3" s="47"/>
      <c r="C3" s="47"/>
      <c r="D3" s="47" t="s">
        <v>121</v>
      </c>
      <c r="E3" s="47"/>
      <c r="F3" s="47"/>
      <c r="G3" s="47"/>
      <c r="H3" s="47"/>
      <c r="I3" s="47"/>
      <c r="J3" s="47"/>
      <c r="K3" s="47"/>
      <c r="L3" s="47"/>
      <c r="M3" s="47"/>
      <c r="N3" s="6"/>
      <c r="O3"/>
      <c r="P3" s="31"/>
      <c r="Q3" s="31"/>
      <c r="R3" s="31"/>
      <c r="S3" s="31"/>
      <c r="W3"/>
    </row>
    <row r="4" spans="1:44" ht="15.75" customHeight="1" x14ac:dyDescent="0.25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34</v>
      </c>
      <c r="M4" s="55">
        <v>1.4999999999999999E-2</v>
      </c>
      <c r="N4" s="1"/>
      <c r="O4"/>
      <c r="P4" s="31"/>
      <c r="Q4" s="31"/>
      <c r="R4" s="31"/>
      <c r="S4" s="116" t="s">
        <v>35</v>
      </c>
      <c r="T4" s="32">
        <v>6.5000000000000002E-2</v>
      </c>
      <c r="U4" s="54" t="s">
        <v>34</v>
      </c>
      <c r="V4" s="55">
        <v>1.4999999999999999E-2</v>
      </c>
      <c r="Z4" s="118"/>
    </row>
    <row r="5" spans="1:44" ht="24" customHeight="1" x14ac:dyDescent="0.25">
      <c r="A5" s="1"/>
      <c r="B5" s="46"/>
      <c r="C5" s="46"/>
      <c r="D5" s="46" t="s">
        <v>23</v>
      </c>
      <c r="E5" s="46"/>
      <c r="F5" s="46"/>
      <c r="G5" s="46"/>
      <c r="H5" s="46"/>
      <c r="I5" s="46"/>
      <c r="J5" s="46"/>
      <c r="K5" s="46"/>
      <c r="L5" s="46"/>
      <c r="M5" s="46"/>
      <c r="N5" s="1"/>
    </row>
    <row r="6" spans="1:44" ht="58.9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01" t="s">
        <v>33</v>
      </c>
      <c r="H6" s="101" t="s">
        <v>42</v>
      </c>
      <c r="I6" s="101" t="s">
        <v>51</v>
      </c>
      <c r="J6" s="15" t="s">
        <v>4</v>
      </c>
      <c r="K6" s="15" t="s">
        <v>5</v>
      </c>
      <c r="L6" s="15" t="s">
        <v>6</v>
      </c>
      <c r="M6" s="16" t="s">
        <v>7</v>
      </c>
      <c r="N6" s="11"/>
      <c r="O6" s="35" t="s">
        <v>3</v>
      </c>
      <c r="P6" s="101" t="s">
        <v>33</v>
      </c>
      <c r="Q6" s="101" t="s">
        <v>42</v>
      </c>
      <c r="R6" s="101" t="s">
        <v>51</v>
      </c>
      <c r="S6" s="35" t="s">
        <v>4</v>
      </c>
      <c r="T6" s="35" t="s">
        <v>5</v>
      </c>
      <c r="U6" s="35" t="s">
        <v>6</v>
      </c>
      <c r="V6" s="36" t="s">
        <v>7</v>
      </c>
      <c r="X6" s="102" t="s">
        <v>60</v>
      </c>
      <c r="Y6" s="102" t="s">
        <v>61</v>
      </c>
      <c r="Z6" s="102" t="s">
        <v>62</v>
      </c>
      <c r="AA6" s="102" t="s">
        <v>63</v>
      </c>
      <c r="AB6" s="102" t="s">
        <v>64</v>
      </c>
      <c r="AC6" s="102" t="s">
        <v>65</v>
      </c>
      <c r="AD6" s="103"/>
      <c r="AE6" s="104" t="s">
        <v>66</v>
      </c>
      <c r="AF6"/>
      <c r="AG6"/>
      <c r="AH6"/>
      <c r="AJ6" s="104" t="s">
        <v>67</v>
      </c>
      <c r="AK6"/>
      <c r="AL6"/>
      <c r="AM6" s="104"/>
      <c r="AN6"/>
      <c r="AO6"/>
      <c r="AP6"/>
      <c r="AQ6"/>
      <c r="AR6" s="104"/>
    </row>
    <row r="7" spans="1:44" customFormat="1" ht="15" x14ac:dyDescent="0.25"/>
    <row r="8" spans="1:44" s="18" customFormat="1" x14ac:dyDescent="0.25">
      <c r="A8" s="1"/>
      <c r="B8" s="105"/>
      <c r="C8" s="106"/>
      <c r="D8" s="107" t="s">
        <v>68</v>
      </c>
      <c r="E8" s="108"/>
      <c r="F8" s="109"/>
      <c r="G8" s="109"/>
      <c r="H8" s="109"/>
      <c r="I8" s="109"/>
      <c r="J8" s="109"/>
      <c r="K8" s="109"/>
      <c r="L8" s="109"/>
      <c r="M8" s="109"/>
      <c r="N8" s="108"/>
      <c r="O8" s="110"/>
      <c r="P8" s="110"/>
      <c r="Q8" s="110"/>
      <c r="R8" s="110"/>
      <c r="S8" s="110"/>
      <c r="T8" s="110"/>
      <c r="U8" s="110"/>
      <c r="V8" s="110"/>
      <c r="W8" s="111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</row>
    <row r="9" spans="1:44" s="74" customFormat="1" ht="15.95" customHeight="1" x14ac:dyDescent="0.25">
      <c r="A9" s="71"/>
      <c r="B9" s="48">
        <v>1100</v>
      </c>
      <c r="C9" s="49"/>
      <c r="D9" s="37" t="s">
        <v>8</v>
      </c>
      <c r="E9" s="71"/>
      <c r="F9" s="69">
        <f>K9/(1-$M$4)</f>
        <v>398.98477157360406</v>
      </c>
      <c r="G9" s="69"/>
      <c r="H9" s="69"/>
      <c r="I9" s="69"/>
      <c r="J9" s="69">
        <f>F9*$M$4</f>
        <v>5.9847715736040605</v>
      </c>
      <c r="K9" s="69">
        <v>393</v>
      </c>
      <c r="L9" s="69">
        <f t="shared" ref="L9:L51" si="0">F9*6</f>
        <v>2393.9086294416243</v>
      </c>
      <c r="M9" s="69">
        <f t="shared" ref="M9:M51" si="1">K9*6</f>
        <v>2358</v>
      </c>
      <c r="N9" s="71"/>
      <c r="O9" s="68">
        <f t="shared" ref="O9:O14" si="2">T9/(1-$V$4)</f>
        <v>425.38071065989845</v>
      </c>
      <c r="P9" s="72"/>
      <c r="Q9" s="72"/>
      <c r="R9" s="72"/>
      <c r="S9" s="72">
        <f>O9-T9</f>
        <v>6.3807106598984547</v>
      </c>
      <c r="T9" s="73">
        <f>IFERROR(ROUNDUP(K9+(K9*$T$4),0),0)</f>
        <v>419</v>
      </c>
      <c r="U9" s="73">
        <f t="shared" ref="U9:U51" si="3">O9*6</f>
        <v>2552.284263959391</v>
      </c>
      <c r="V9" s="73">
        <f t="shared" ref="V9:V21" si="4">T9*6</f>
        <v>2514</v>
      </c>
      <c r="W9" s="78"/>
      <c r="X9" s="76">
        <f>IF(Q9="",0,O9-Q9-R9)</f>
        <v>0</v>
      </c>
      <c r="Y9" s="114">
        <f>IF(Q9="",O9-S9-T9,R9-S9-T9)</f>
        <v>0</v>
      </c>
      <c r="Z9" s="115">
        <f>ROUND(IF(Q9="",S9/O9,S9/R9),4)</f>
        <v>1.4999999999999999E-2</v>
      </c>
      <c r="AA9" s="75">
        <f>O9/F9-1</f>
        <v>6.61577608142494E-2</v>
      </c>
      <c r="AB9" s="75">
        <f>IF(R9="",AA9,R9/I9-1)</f>
        <v>6.61577608142494E-2</v>
      </c>
      <c r="AC9" s="75">
        <f>T9/K9-1</f>
        <v>6.61577608142494E-2</v>
      </c>
      <c r="AD9" s="76"/>
      <c r="AE9" s="74" t="str">
        <f t="shared" ref="AE9:AE44" si="5">B9&amp;D9&amp;F9&amp;J9&amp;K9&amp;L9&amp;M9</f>
        <v>1100Administração (B)398,9847715736045,984771573604063932393,908629441622358</v>
      </c>
      <c r="AF9" s="76" t="s">
        <v>520</v>
      </c>
      <c r="AH9" s="76" t="b">
        <f>AE9=AF9</f>
        <v>1</v>
      </c>
      <c r="AJ9" s="74" t="str">
        <f>B9&amp;D9&amp;O9&amp;S9&amp;T9&amp;U9&amp;V9</f>
        <v>1100Administração (B)425,3807106598986,380710659898454192552,284263959392514</v>
      </c>
      <c r="AK9" s="74" t="str">
        <f>'2018 1ºS - Região ABC e GRU'!B8&amp;'2018 1ºS - Região ABC e GRU'!D8&amp;'2018 1ºS - Região ABC e GRU'!F8&amp;'2018 1ºS - Região ABC e GRU'!H8&amp;'2018 1ºS - Região ABC e GRU'!J8&amp;'2018 1ºS - Região ABC e GRU'!L8&amp;'2018 1ºS - Região ABC e GRU'!N8</f>
        <v>1100Administração (B)425,3807106598986,380710659898454192552,284263959392514</v>
      </c>
      <c r="AL9" s="76" t="b">
        <f>AJ9=AK9</f>
        <v>1</v>
      </c>
    </row>
    <row r="10" spans="1:44" s="74" customFormat="1" ht="15.95" customHeight="1" x14ac:dyDescent="0.25">
      <c r="A10" s="71"/>
      <c r="B10" s="48">
        <v>1124</v>
      </c>
      <c r="C10" s="49"/>
      <c r="D10" s="37" t="s">
        <v>9</v>
      </c>
      <c r="E10" s="71"/>
      <c r="F10" s="69">
        <f t="shared" ref="F10:F51" si="6">K10/(1-$M$4)</f>
        <v>345.17766497461929</v>
      </c>
      <c r="G10" s="69"/>
      <c r="H10" s="69"/>
      <c r="I10" s="69"/>
      <c r="J10" s="69">
        <f>F10*$M$4</f>
        <v>5.1776649746192893</v>
      </c>
      <c r="K10" s="69">
        <v>340</v>
      </c>
      <c r="L10" s="69">
        <f t="shared" si="0"/>
        <v>2071.0659898477156</v>
      </c>
      <c r="M10" s="69">
        <f t="shared" si="1"/>
        <v>2040</v>
      </c>
      <c r="N10" s="71"/>
      <c r="O10" s="68">
        <f t="shared" si="2"/>
        <v>368.52791878172587</v>
      </c>
      <c r="P10" s="72"/>
      <c r="Q10" s="72"/>
      <c r="R10" s="72"/>
      <c r="S10" s="72">
        <f t="shared" ref="S10:S51" si="7">O10-T10</f>
        <v>5.527918781725873</v>
      </c>
      <c r="T10" s="73">
        <f t="shared" ref="T10:T51" si="8">IFERROR(ROUNDUP(K10+(K10*$T$4),0),0)</f>
        <v>363</v>
      </c>
      <c r="U10" s="73">
        <f t="shared" si="3"/>
        <v>2211.1675126903551</v>
      </c>
      <c r="V10" s="73">
        <f t="shared" si="4"/>
        <v>2178</v>
      </c>
      <c r="W10" s="78"/>
      <c r="X10" s="76">
        <f t="shared" ref="X10:X21" si="9">IF(Q10="",0,O10-Q10-R10)</f>
        <v>0</v>
      </c>
      <c r="Y10" s="114">
        <f t="shared" ref="Y10:Y21" si="10">IF(Q10="",O10-S10-T10,R10-S10-T10)</f>
        <v>0</v>
      </c>
      <c r="Z10" s="115">
        <f t="shared" ref="Z10:Z51" si="11">ROUND(IF(Q10="",S10/O10,S10/R10),4)</f>
        <v>1.4999999999999999E-2</v>
      </c>
      <c r="AA10" s="75">
        <f t="shared" ref="AA10:AA21" si="12">O10/F10-1</f>
        <v>6.7647058823529393E-2</v>
      </c>
      <c r="AB10" s="75">
        <f t="shared" ref="AB10:AB51" si="13">IF(R10="",AA10,R10/I10-1)</f>
        <v>6.7647058823529393E-2</v>
      </c>
      <c r="AC10" s="75">
        <f t="shared" ref="AC10:AC21" si="14">T10/K10-1</f>
        <v>6.7647058823529393E-2</v>
      </c>
      <c r="AD10" s="76"/>
      <c r="AE10" s="74" t="str">
        <f t="shared" si="5"/>
        <v>1124Análise e Desenvolvimento de Sistemas (T)345,1776649746195,177664974619293402071,065989847722040</v>
      </c>
      <c r="AF10" s="76" t="s">
        <v>521</v>
      </c>
      <c r="AG10" s="76"/>
      <c r="AH10" s="76" t="b">
        <f t="shared" ref="AH10:AH51" si="15">AE10=AF10</f>
        <v>1</v>
      </c>
      <c r="AJ10" s="74" t="str">
        <f t="shared" ref="AJ10:AJ44" si="16">B10&amp;D10&amp;O10&amp;S10&amp;T10&amp;U10&amp;V10</f>
        <v>1124Análise e Desenvolvimento de Sistemas (T)368,5279187817265,527918781725873632211,167512690362178</v>
      </c>
      <c r="AK10" s="74" t="str">
        <f>'2018 1ºS - Região ABC e GRU'!B9&amp;'2018 1ºS - Região ABC e GRU'!D9&amp;'2018 1ºS - Região ABC e GRU'!F9&amp;'2018 1ºS - Região ABC e GRU'!H9&amp;'2018 1ºS - Região ABC e GRU'!J9&amp;'2018 1ºS - Região ABC e GRU'!L9&amp;'2018 1ºS - Região ABC e GRU'!N9</f>
        <v>1124Análise e Desenvolvimento de Sistemas (T)368,5279187817265,527918781725873632211,167512690362178</v>
      </c>
      <c r="AL10" s="76" t="b">
        <f t="shared" ref="AL10:AL51" si="17">AJ10=AK10</f>
        <v>1</v>
      </c>
    </row>
    <row r="11" spans="1:44" s="74" customFormat="1" ht="15.95" customHeight="1" x14ac:dyDescent="0.25">
      <c r="A11" s="71"/>
      <c r="B11" s="48">
        <v>1133</v>
      </c>
      <c r="C11" s="49"/>
      <c r="D11" s="37" t="s">
        <v>55</v>
      </c>
      <c r="E11" s="71"/>
      <c r="F11" s="69">
        <f t="shared" si="6"/>
        <v>340.10152284263961</v>
      </c>
      <c r="G11" s="69"/>
      <c r="H11" s="69"/>
      <c r="I11" s="69"/>
      <c r="J11" s="69">
        <f t="shared" ref="J11:J51" si="18">F11*$M$4</f>
        <v>5.1015228426395938</v>
      </c>
      <c r="K11" s="69">
        <v>335</v>
      </c>
      <c r="L11" s="69">
        <f t="shared" si="0"/>
        <v>2040.6091370558377</v>
      </c>
      <c r="M11" s="69">
        <f t="shared" si="1"/>
        <v>2010</v>
      </c>
      <c r="N11" s="71"/>
      <c r="O11" s="68">
        <f t="shared" si="2"/>
        <v>362.43654822335026</v>
      </c>
      <c r="P11" s="72"/>
      <c r="Q11" s="72"/>
      <c r="R11" s="72"/>
      <c r="S11" s="72">
        <f t="shared" si="7"/>
        <v>5.4365482233502576</v>
      </c>
      <c r="T11" s="73">
        <f t="shared" si="8"/>
        <v>357</v>
      </c>
      <c r="U11" s="73">
        <f t="shared" si="3"/>
        <v>2174.6192893401017</v>
      </c>
      <c r="V11" s="73">
        <f t="shared" si="4"/>
        <v>2142</v>
      </c>
      <c r="W11" s="78"/>
      <c r="X11" s="76">
        <f t="shared" si="9"/>
        <v>0</v>
      </c>
      <c r="Y11" s="114">
        <f t="shared" si="10"/>
        <v>0</v>
      </c>
      <c r="Z11" s="115">
        <f t="shared" si="11"/>
        <v>1.4999999999999999E-2</v>
      </c>
      <c r="AA11" s="75">
        <f t="shared" si="12"/>
        <v>6.5671641791044788E-2</v>
      </c>
      <c r="AB11" s="75">
        <f t="shared" si="13"/>
        <v>6.5671641791044788E-2</v>
      </c>
      <c r="AC11" s="75">
        <f t="shared" si="14"/>
        <v>6.5671641791044788E-2</v>
      </c>
      <c r="AD11" s="76"/>
      <c r="AE11" s="74" t="str">
        <f t="shared" si="5"/>
        <v>1133Análise e Desenvolvimento de Sistemas (T) (Online)340,101522842645,101522842639593352040,609137055842010</v>
      </c>
      <c r="AF11" s="76" t="s">
        <v>522</v>
      </c>
      <c r="AG11" s="76"/>
      <c r="AH11" s="76" t="b">
        <f t="shared" si="15"/>
        <v>1</v>
      </c>
      <c r="AJ11" s="74" t="str">
        <f t="shared" si="16"/>
        <v>1133Análise e Desenvolvimento de Sistemas (T) (Online)362,436548223355,436548223350263572174,61928934012142</v>
      </c>
      <c r="AK11" s="74" t="str">
        <f>'2018 1ºS - Região ABC e GRU'!B10&amp;'2018 1ºS - Região ABC e GRU'!D10&amp;'2018 1ºS - Região ABC e GRU'!F10&amp;'2018 1ºS - Região ABC e GRU'!H10&amp;'2018 1ºS - Região ABC e GRU'!J10&amp;'2018 1ºS - Região ABC e GRU'!L10&amp;'2018 1ºS - Região ABC e GRU'!N10</f>
        <v>1133Análise e Desenvolvimento de Sistemas (T) (Online)362,436548223355,436548223350263572174,61928934012142</v>
      </c>
      <c r="AL11" s="76" t="b">
        <f t="shared" si="17"/>
        <v>1</v>
      </c>
    </row>
    <row r="12" spans="1:44" s="74" customFormat="1" ht="15.95" customHeight="1" x14ac:dyDescent="0.25">
      <c r="A12" s="71"/>
      <c r="B12" s="48">
        <v>2007</v>
      </c>
      <c r="C12" s="49"/>
      <c r="D12" s="37" t="s">
        <v>52</v>
      </c>
      <c r="E12" s="71"/>
      <c r="F12" s="69">
        <f t="shared" si="6"/>
        <v>322.84263959390864</v>
      </c>
      <c r="G12" s="69"/>
      <c r="H12" s="69"/>
      <c r="I12" s="69"/>
      <c r="J12" s="69">
        <f t="shared" si="18"/>
        <v>4.8426395939086291</v>
      </c>
      <c r="K12" s="69">
        <v>318</v>
      </c>
      <c r="L12" s="69">
        <f t="shared" si="0"/>
        <v>1937.0558375634519</v>
      </c>
      <c r="M12" s="69">
        <f t="shared" si="1"/>
        <v>1908</v>
      </c>
      <c r="N12" s="71"/>
      <c r="O12" s="68">
        <f t="shared" si="2"/>
        <v>344.16243654822335</v>
      </c>
      <c r="P12" s="72"/>
      <c r="Q12" s="72"/>
      <c r="R12" s="72"/>
      <c r="S12" s="72">
        <f t="shared" si="7"/>
        <v>5.1624365482233543</v>
      </c>
      <c r="T12" s="73">
        <f t="shared" si="8"/>
        <v>339</v>
      </c>
      <c r="U12" s="73">
        <f t="shared" si="3"/>
        <v>2064.9746192893399</v>
      </c>
      <c r="V12" s="73">
        <f>T12*6</f>
        <v>2034</v>
      </c>
      <c r="W12" s="78"/>
      <c r="X12" s="76">
        <f t="shared" si="9"/>
        <v>0</v>
      </c>
      <c r="Y12" s="114">
        <f t="shared" si="10"/>
        <v>0</v>
      </c>
      <c r="Z12" s="115">
        <f t="shared" si="11"/>
        <v>1.4999999999999999E-2</v>
      </c>
      <c r="AA12" s="75">
        <f t="shared" si="12"/>
        <v>6.6037735849056478E-2</v>
      </c>
      <c r="AB12" s="75">
        <f t="shared" si="13"/>
        <v>6.6037735849056478E-2</v>
      </c>
      <c r="AC12" s="75">
        <f t="shared" si="14"/>
        <v>6.60377358490567E-2</v>
      </c>
      <c r="AD12" s="76"/>
      <c r="AE12" s="74" t="str">
        <f t="shared" si="5"/>
        <v>2007Ciências Biológicas (Segunda Licenciatura)322,8426395939094,842639593908633181937,055837563451908</v>
      </c>
      <c r="AF12" s="76" t="s">
        <v>523</v>
      </c>
      <c r="AG12" s="76"/>
      <c r="AH12" s="76" t="b">
        <f t="shared" si="15"/>
        <v>1</v>
      </c>
      <c r="AJ12" s="74" t="str">
        <f t="shared" si="16"/>
        <v>2007Ciências Biológicas (Segunda Licenciatura)344,1624365482235,162436548223353392064,974619289342034</v>
      </c>
      <c r="AK12" s="74" t="str">
        <f>'2018 1ºS - Região ABC e GRU'!B11&amp;'2018 1ºS - Região ABC e GRU'!D11&amp;'2018 1ºS - Região ABC e GRU'!F11&amp;'2018 1ºS - Região ABC e GRU'!H11&amp;'2018 1ºS - Região ABC e GRU'!J11&amp;'2018 1ºS - Região ABC e GRU'!L11&amp;'2018 1ºS - Região ABC e GRU'!N11</f>
        <v>2007Ciências Biológicas (Segunda Licenciatura)344,1624365482235,162436548223353392064,974619289342034</v>
      </c>
      <c r="AL12" s="76" t="b">
        <f t="shared" si="17"/>
        <v>1</v>
      </c>
    </row>
    <row r="13" spans="1:44" s="74" customFormat="1" ht="15.95" customHeight="1" x14ac:dyDescent="0.25">
      <c r="A13" s="71"/>
      <c r="B13" s="48">
        <v>1116</v>
      </c>
      <c r="C13" s="49"/>
      <c r="D13" s="37" t="s">
        <v>50</v>
      </c>
      <c r="E13" s="71"/>
      <c r="F13" s="69">
        <f t="shared" si="6"/>
        <v>359.39086294416245</v>
      </c>
      <c r="G13" s="69"/>
      <c r="H13" s="69"/>
      <c r="I13" s="69"/>
      <c r="J13" s="69">
        <f t="shared" si="18"/>
        <v>5.3908629441624365</v>
      </c>
      <c r="K13" s="69">
        <v>354</v>
      </c>
      <c r="L13" s="69">
        <f t="shared" si="0"/>
        <v>2156.3451776649745</v>
      </c>
      <c r="M13" s="69">
        <f t="shared" si="1"/>
        <v>2124</v>
      </c>
      <c r="N13" s="71"/>
      <c r="O13" s="68">
        <f t="shared" si="2"/>
        <v>383.75634517766497</v>
      </c>
      <c r="P13" s="72"/>
      <c r="Q13" s="72"/>
      <c r="R13" s="72"/>
      <c r="S13" s="72">
        <f t="shared" si="7"/>
        <v>5.7563451776649686</v>
      </c>
      <c r="T13" s="73">
        <f t="shared" si="8"/>
        <v>378</v>
      </c>
      <c r="U13" s="73">
        <f t="shared" si="3"/>
        <v>2302.5380710659897</v>
      </c>
      <c r="V13" s="73">
        <f t="shared" si="4"/>
        <v>2268</v>
      </c>
      <c r="W13" s="78"/>
      <c r="X13" s="76">
        <f t="shared" si="9"/>
        <v>0</v>
      </c>
      <c r="Y13" s="114">
        <f t="shared" si="10"/>
        <v>0</v>
      </c>
      <c r="Z13" s="115">
        <f t="shared" si="11"/>
        <v>1.4999999999999999E-2</v>
      </c>
      <c r="AA13" s="75">
        <f t="shared" si="12"/>
        <v>6.7796610169491567E-2</v>
      </c>
      <c r="AB13" s="75">
        <f t="shared" si="13"/>
        <v>6.7796610169491567E-2</v>
      </c>
      <c r="AC13" s="75">
        <f t="shared" si="14"/>
        <v>6.7796610169491567E-2</v>
      </c>
      <c r="AD13" s="76"/>
      <c r="AE13" s="74" t="str">
        <f t="shared" si="5"/>
        <v>1116Ciências Contábeis (B) (Online)359,3908629441625,390862944162443542156,345177664972124</v>
      </c>
      <c r="AF13" s="76" t="s">
        <v>524</v>
      </c>
      <c r="AG13" s="76"/>
      <c r="AH13" s="76" t="b">
        <f t="shared" si="15"/>
        <v>1</v>
      </c>
      <c r="AJ13" s="74" t="str">
        <f t="shared" si="16"/>
        <v>1116Ciências Contábeis (B) (Online)383,7563451776655,756345177664973782302,538071065992268</v>
      </c>
      <c r="AK13" s="74" t="str">
        <f>'2018 1ºS - Região ABC e GRU'!B12&amp;'2018 1ºS - Região ABC e GRU'!D12&amp;'2018 1ºS - Região ABC e GRU'!F12&amp;'2018 1ºS - Região ABC e GRU'!H12&amp;'2018 1ºS - Região ABC e GRU'!J12&amp;'2018 1ºS - Região ABC e GRU'!L12&amp;'2018 1ºS - Região ABC e GRU'!N12</f>
        <v>1116Ciências Contábeis (B) (Online)383,7563451776655,756345177664973782302,538071065992268</v>
      </c>
      <c r="AL13" s="76" t="b">
        <f t="shared" si="17"/>
        <v>1</v>
      </c>
    </row>
    <row r="14" spans="1:44" s="74" customFormat="1" ht="15.95" customHeight="1" x14ac:dyDescent="0.25">
      <c r="A14" s="71"/>
      <c r="B14" s="48">
        <v>1107</v>
      </c>
      <c r="C14" s="49"/>
      <c r="D14" s="37" t="s">
        <v>10</v>
      </c>
      <c r="E14" s="71"/>
      <c r="F14" s="69">
        <f t="shared" si="6"/>
        <v>361.42131979695432</v>
      </c>
      <c r="G14" s="69"/>
      <c r="H14" s="69"/>
      <c r="I14" s="69"/>
      <c r="J14" s="69">
        <f t="shared" si="18"/>
        <v>5.4213197969543145</v>
      </c>
      <c r="K14" s="69">
        <v>356</v>
      </c>
      <c r="L14" s="69">
        <f t="shared" si="0"/>
        <v>2168.5279187817259</v>
      </c>
      <c r="M14" s="69">
        <f t="shared" si="1"/>
        <v>2136</v>
      </c>
      <c r="N14" s="71"/>
      <c r="O14" s="68">
        <f t="shared" si="2"/>
        <v>385.78680203045684</v>
      </c>
      <c r="P14" s="72"/>
      <c r="Q14" s="72"/>
      <c r="R14" s="72"/>
      <c r="S14" s="72">
        <f t="shared" si="7"/>
        <v>5.7868020304568404</v>
      </c>
      <c r="T14" s="73">
        <f t="shared" si="8"/>
        <v>380</v>
      </c>
      <c r="U14" s="73">
        <f t="shared" si="3"/>
        <v>2314.7208121827412</v>
      </c>
      <c r="V14" s="73">
        <f>T14*6</f>
        <v>2280</v>
      </c>
      <c r="W14" s="78"/>
      <c r="X14" s="76">
        <f t="shared" si="9"/>
        <v>0</v>
      </c>
      <c r="Y14" s="114">
        <f t="shared" si="10"/>
        <v>0</v>
      </c>
      <c r="Z14" s="115">
        <f t="shared" si="11"/>
        <v>1.4999999999999999E-2</v>
      </c>
      <c r="AA14" s="75">
        <f t="shared" si="12"/>
        <v>6.7415730337078594E-2</v>
      </c>
      <c r="AB14" s="75">
        <f t="shared" si="13"/>
        <v>6.7415730337078594E-2</v>
      </c>
      <c r="AC14" s="75">
        <f t="shared" si="14"/>
        <v>6.7415730337078594E-2</v>
      </c>
      <c r="AD14" s="76"/>
      <c r="AE14" s="74" t="str">
        <f t="shared" si="5"/>
        <v>1107Ciências Sociais (L)361,4213197969545,421319796954313562168,527918781732136</v>
      </c>
      <c r="AF14" s="76" t="s">
        <v>525</v>
      </c>
      <c r="AG14" s="76"/>
      <c r="AH14" s="76" t="b">
        <f t="shared" si="15"/>
        <v>1</v>
      </c>
      <c r="AJ14" s="74" t="str">
        <f t="shared" si="16"/>
        <v>1107Ciências Sociais (L)385,7868020304575,786802030456843802314,720812182742280</v>
      </c>
      <c r="AK14" s="74" t="str">
        <f>'2018 1ºS - Região ABC e GRU'!B13&amp;'2018 1ºS - Região ABC e GRU'!D13&amp;'2018 1ºS - Região ABC e GRU'!F13&amp;'2018 1ºS - Região ABC e GRU'!H13&amp;'2018 1ºS - Região ABC e GRU'!J13&amp;'2018 1ºS - Região ABC e GRU'!L13&amp;'2018 1ºS - Região ABC e GRU'!N13</f>
        <v>1107Ciências Sociais (L)385,7868020304575,786802030456843802314,720812182742280</v>
      </c>
      <c r="AL14" s="76" t="b">
        <f t="shared" si="17"/>
        <v>1</v>
      </c>
    </row>
    <row r="15" spans="1:44" s="74" customFormat="1" ht="15.95" customHeight="1" x14ac:dyDescent="0.25">
      <c r="A15" s="71"/>
      <c r="B15" s="48">
        <v>2008</v>
      </c>
      <c r="C15" s="49"/>
      <c r="D15" s="37" t="s">
        <v>36</v>
      </c>
      <c r="E15" s="71"/>
      <c r="F15" s="69">
        <f t="shared" si="6"/>
        <v>322.84263959390864</v>
      </c>
      <c r="G15" s="69"/>
      <c r="H15" s="69"/>
      <c r="I15" s="69"/>
      <c r="J15" s="69">
        <f t="shared" si="18"/>
        <v>4.8426395939086291</v>
      </c>
      <c r="K15" s="69">
        <v>318</v>
      </c>
      <c r="L15" s="69">
        <f t="shared" si="0"/>
        <v>1937.0558375634519</v>
      </c>
      <c r="M15" s="69">
        <f t="shared" si="1"/>
        <v>1908</v>
      </c>
      <c r="N15" s="71"/>
      <c r="O15" s="68">
        <f t="shared" ref="O15:O51" si="19">T15/(1-$V$4)</f>
        <v>344.16243654822335</v>
      </c>
      <c r="P15" s="72"/>
      <c r="Q15" s="72"/>
      <c r="R15" s="72"/>
      <c r="S15" s="72">
        <f t="shared" si="7"/>
        <v>5.1624365482233543</v>
      </c>
      <c r="T15" s="73">
        <f t="shared" si="8"/>
        <v>339</v>
      </c>
      <c r="U15" s="73">
        <f t="shared" si="3"/>
        <v>2064.9746192893399</v>
      </c>
      <c r="V15" s="73">
        <f t="shared" si="4"/>
        <v>2034</v>
      </c>
      <c r="W15" s="78"/>
      <c r="X15" s="76">
        <f t="shared" si="9"/>
        <v>0</v>
      </c>
      <c r="Y15" s="114">
        <f t="shared" si="10"/>
        <v>0</v>
      </c>
      <c r="Z15" s="115">
        <f t="shared" si="11"/>
        <v>1.4999999999999999E-2</v>
      </c>
      <c r="AA15" s="75">
        <f t="shared" si="12"/>
        <v>6.6037735849056478E-2</v>
      </c>
      <c r="AB15" s="75">
        <f t="shared" si="13"/>
        <v>6.6037735849056478E-2</v>
      </c>
      <c r="AC15" s="75">
        <f t="shared" si="14"/>
        <v>6.60377358490567E-2</v>
      </c>
      <c r="AD15" s="76"/>
      <c r="AE15" s="74" t="str">
        <f t="shared" si="5"/>
        <v>2008Ciências Sociais (Segunda Licenciatura)322,8426395939094,842639593908633181937,055837563451908</v>
      </c>
      <c r="AF15" s="76" t="s">
        <v>526</v>
      </c>
      <c r="AG15" s="76"/>
      <c r="AH15" s="76" t="b">
        <f t="shared" si="15"/>
        <v>1</v>
      </c>
      <c r="AJ15" s="74" t="str">
        <f t="shared" si="16"/>
        <v>2008Ciências Sociais (Segunda Licenciatura)344,1624365482235,162436548223353392064,974619289342034</v>
      </c>
      <c r="AK15" s="74" t="str">
        <f>'2018 1ºS - Região ABC e GRU'!B14&amp;'2018 1ºS - Região ABC e GRU'!D14&amp;'2018 1ºS - Região ABC e GRU'!F14&amp;'2018 1ºS - Região ABC e GRU'!H14&amp;'2018 1ºS - Região ABC e GRU'!J14&amp;'2018 1ºS - Região ABC e GRU'!L14&amp;'2018 1ºS - Região ABC e GRU'!N14</f>
        <v>2008Ciências Sociais (Segunda Licenciatura)344,1624365482235,162436548223353392064,974619289342034</v>
      </c>
      <c r="AL15" s="76" t="b">
        <f t="shared" si="17"/>
        <v>1</v>
      </c>
    </row>
    <row r="16" spans="1:44" s="74" customFormat="1" ht="15.95" customHeight="1" x14ac:dyDescent="0.25">
      <c r="A16" s="71"/>
      <c r="B16" s="48">
        <v>1130</v>
      </c>
      <c r="C16" s="49"/>
      <c r="D16" s="37" t="s">
        <v>41</v>
      </c>
      <c r="E16" s="71"/>
      <c r="F16" s="69">
        <f t="shared" si="6"/>
        <v>652.79187817258889</v>
      </c>
      <c r="G16" s="69"/>
      <c r="H16" s="69"/>
      <c r="I16" s="69"/>
      <c r="J16" s="69">
        <f t="shared" si="18"/>
        <v>9.7918781725888326</v>
      </c>
      <c r="K16" s="69">
        <v>643</v>
      </c>
      <c r="L16" s="69">
        <f t="shared" si="0"/>
        <v>3916.7512690355334</v>
      </c>
      <c r="M16" s="69">
        <f t="shared" si="1"/>
        <v>3858</v>
      </c>
      <c r="N16" s="71"/>
      <c r="O16" s="68">
        <f t="shared" si="19"/>
        <v>695.43147208121832</v>
      </c>
      <c r="P16" s="72"/>
      <c r="Q16" s="72"/>
      <c r="R16" s="72"/>
      <c r="S16" s="72">
        <f t="shared" si="7"/>
        <v>10.431472081218317</v>
      </c>
      <c r="T16" s="73">
        <f t="shared" si="8"/>
        <v>685</v>
      </c>
      <c r="U16" s="73">
        <f t="shared" si="3"/>
        <v>4172.5888324873104</v>
      </c>
      <c r="V16" s="73">
        <f t="shared" si="4"/>
        <v>4110</v>
      </c>
      <c r="W16" s="78"/>
      <c r="X16" s="76">
        <f t="shared" si="9"/>
        <v>0</v>
      </c>
      <c r="Y16" s="114">
        <f t="shared" si="10"/>
        <v>0</v>
      </c>
      <c r="Z16" s="115">
        <f t="shared" si="11"/>
        <v>1.4999999999999999E-2</v>
      </c>
      <c r="AA16" s="75">
        <f t="shared" si="12"/>
        <v>6.5318818040435378E-2</v>
      </c>
      <c r="AB16" s="75">
        <f t="shared" si="13"/>
        <v>6.5318818040435378E-2</v>
      </c>
      <c r="AC16" s="75">
        <f t="shared" si="14"/>
        <v>6.5318818040435378E-2</v>
      </c>
      <c r="AD16" s="76"/>
      <c r="AE16" s="74" t="str">
        <f t="shared" si="5"/>
        <v>1130Engenharia Ambiental e Sanitária652,7918781725899,791878172588836433916,751269035533858</v>
      </c>
      <c r="AF16" s="76" t="s">
        <v>527</v>
      </c>
      <c r="AG16" s="76"/>
      <c r="AH16" s="76" t="b">
        <f t="shared" si="15"/>
        <v>1</v>
      </c>
      <c r="AJ16" s="74" t="str">
        <f t="shared" si="16"/>
        <v>1130Engenharia Ambiental e Sanitária695,43147208121810,43147208121836854172,588832487314110</v>
      </c>
      <c r="AK16" s="74" t="str">
        <f>'2018 1ºS - Região ABC e GRU'!B15&amp;'2018 1ºS - Região ABC e GRU'!D15&amp;'2018 1ºS - Região ABC e GRU'!F15&amp;'2018 1ºS - Região ABC e GRU'!H15&amp;'2018 1ºS - Região ABC e GRU'!J15&amp;'2018 1ºS - Região ABC e GRU'!L15&amp;'2018 1ºS - Região ABC e GRU'!N15</f>
        <v>1130Engenharia Ambiental e Sanitária695,43147208121810,43147208121836854172,588832487314110</v>
      </c>
      <c r="AL16" s="76" t="b">
        <f t="shared" si="17"/>
        <v>1</v>
      </c>
    </row>
    <row r="17" spans="1:38" s="74" customFormat="1" ht="15.95" customHeight="1" x14ac:dyDescent="0.25">
      <c r="A17" s="71"/>
      <c r="B17" s="48">
        <v>1112</v>
      </c>
      <c r="C17" s="49"/>
      <c r="D17" s="37" t="s">
        <v>11</v>
      </c>
      <c r="E17" s="71"/>
      <c r="F17" s="69">
        <f t="shared" si="6"/>
        <v>345.17766497461929</v>
      </c>
      <c r="G17" s="69"/>
      <c r="H17" s="69"/>
      <c r="I17" s="69"/>
      <c r="J17" s="69">
        <f t="shared" si="18"/>
        <v>5.1776649746192893</v>
      </c>
      <c r="K17" s="69">
        <v>340</v>
      </c>
      <c r="L17" s="69">
        <f t="shared" si="0"/>
        <v>2071.0659898477156</v>
      </c>
      <c r="M17" s="69">
        <f t="shared" si="1"/>
        <v>2040</v>
      </c>
      <c r="N17" s="71"/>
      <c r="O17" s="68">
        <f t="shared" si="19"/>
        <v>368.52791878172587</v>
      </c>
      <c r="P17" s="72"/>
      <c r="Q17" s="72"/>
      <c r="R17" s="72"/>
      <c r="S17" s="72">
        <f t="shared" si="7"/>
        <v>5.527918781725873</v>
      </c>
      <c r="T17" s="73">
        <f t="shared" si="8"/>
        <v>363</v>
      </c>
      <c r="U17" s="73">
        <f t="shared" si="3"/>
        <v>2211.1675126903551</v>
      </c>
      <c r="V17" s="73">
        <f>T17*6</f>
        <v>2178</v>
      </c>
      <c r="W17" s="78"/>
      <c r="X17" s="76">
        <f t="shared" si="9"/>
        <v>0</v>
      </c>
      <c r="Y17" s="114">
        <f t="shared" si="10"/>
        <v>0</v>
      </c>
      <c r="Z17" s="115">
        <f t="shared" si="11"/>
        <v>1.4999999999999999E-2</v>
      </c>
      <c r="AA17" s="75">
        <f t="shared" si="12"/>
        <v>6.7647058823529393E-2</v>
      </c>
      <c r="AB17" s="75">
        <f t="shared" si="13"/>
        <v>6.7647058823529393E-2</v>
      </c>
      <c r="AC17" s="75">
        <f t="shared" si="14"/>
        <v>6.7647058823529393E-2</v>
      </c>
      <c r="AD17" s="76"/>
      <c r="AE17" s="74" t="str">
        <f t="shared" si="5"/>
        <v>1112Gestão Ambiental (T)345,1776649746195,177664974619293402071,065989847722040</v>
      </c>
      <c r="AF17" s="76" t="s">
        <v>528</v>
      </c>
      <c r="AG17" s="76"/>
      <c r="AH17" s="76" t="b">
        <f t="shared" si="15"/>
        <v>1</v>
      </c>
      <c r="AJ17" s="74" t="str">
        <f t="shared" si="16"/>
        <v>1112Gestão Ambiental (T)368,5279187817265,527918781725873632211,167512690362178</v>
      </c>
      <c r="AK17" s="74" t="str">
        <f>'2018 1ºS - Região ABC e GRU'!B16&amp;'2018 1ºS - Região ABC e GRU'!D16&amp;'2018 1ºS - Região ABC e GRU'!F16&amp;'2018 1ºS - Região ABC e GRU'!H16&amp;'2018 1ºS - Região ABC e GRU'!J16&amp;'2018 1ºS - Região ABC e GRU'!L16&amp;'2018 1ºS - Região ABC e GRU'!N16</f>
        <v>1112Gestão Ambiental (T)368,5279187817265,527918781725873632211,167512690362178</v>
      </c>
      <c r="AL17" s="76" t="b">
        <f t="shared" si="17"/>
        <v>1</v>
      </c>
    </row>
    <row r="18" spans="1:38" s="74" customFormat="1" ht="15.95" customHeight="1" x14ac:dyDescent="0.25">
      <c r="A18" s="71"/>
      <c r="B18" s="48">
        <v>1117</v>
      </c>
      <c r="C18" s="49"/>
      <c r="D18" s="37" t="s">
        <v>43</v>
      </c>
      <c r="E18" s="71"/>
      <c r="F18" s="69">
        <f t="shared" si="6"/>
        <v>340.10152284263961</v>
      </c>
      <c r="G18" s="69"/>
      <c r="H18" s="69"/>
      <c r="I18" s="69"/>
      <c r="J18" s="69">
        <f t="shared" si="18"/>
        <v>5.1015228426395938</v>
      </c>
      <c r="K18" s="69">
        <v>335</v>
      </c>
      <c r="L18" s="69">
        <f t="shared" si="0"/>
        <v>2040.6091370558377</v>
      </c>
      <c r="M18" s="69">
        <f t="shared" si="1"/>
        <v>2010</v>
      </c>
      <c r="N18" s="71"/>
      <c r="O18" s="68">
        <f t="shared" si="19"/>
        <v>362.43654822335026</v>
      </c>
      <c r="P18" s="72"/>
      <c r="Q18" s="72"/>
      <c r="R18" s="72"/>
      <c r="S18" s="72">
        <f t="shared" si="7"/>
        <v>5.4365482233502576</v>
      </c>
      <c r="T18" s="73">
        <f t="shared" si="8"/>
        <v>357</v>
      </c>
      <c r="U18" s="73">
        <f t="shared" si="3"/>
        <v>2174.6192893401017</v>
      </c>
      <c r="V18" s="73">
        <f t="shared" si="4"/>
        <v>2142</v>
      </c>
      <c r="W18" s="78"/>
      <c r="X18" s="76">
        <f t="shared" si="9"/>
        <v>0</v>
      </c>
      <c r="Y18" s="114">
        <f t="shared" si="10"/>
        <v>0</v>
      </c>
      <c r="Z18" s="115">
        <f t="shared" si="11"/>
        <v>1.4999999999999999E-2</v>
      </c>
      <c r="AA18" s="75">
        <f t="shared" si="12"/>
        <v>6.5671641791044788E-2</v>
      </c>
      <c r="AB18" s="75">
        <f t="shared" si="13"/>
        <v>6.5671641791044788E-2</v>
      </c>
      <c r="AC18" s="75">
        <f t="shared" si="14"/>
        <v>6.5671641791044788E-2</v>
      </c>
      <c r="AD18" s="76"/>
      <c r="AE18" s="74" t="str">
        <f t="shared" si="5"/>
        <v>1117Gestão Comercial (T) (Online)340,101522842645,101522842639593352040,609137055842010</v>
      </c>
      <c r="AF18" s="76" t="s">
        <v>529</v>
      </c>
      <c r="AG18" s="76"/>
      <c r="AH18" s="76" t="b">
        <f t="shared" si="15"/>
        <v>1</v>
      </c>
      <c r="AJ18" s="74" t="str">
        <f t="shared" si="16"/>
        <v>1117Gestão Comercial (T) (Online)362,436548223355,436548223350263572174,61928934012142</v>
      </c>
      <c r="AK18" s="74" t="str">
        <f>'2018 1ºS - Região ABC e GRU'!B17&amp;'2018 1ºS - Região ABC e GRU'!D17&amp;'2018 1ºS - Região ABC e GRU'!F17&amp;'2018 1ºS - Região ABC e GRU'!H17&amp;'2018 1ºS - Região ABC e GRU'!J17&amp;'2018 1ºS - Região ABC e GRU'!L17&amp;'2018 1ºS - Região ABC e GRU'!N17</f>
        <v>1117Gestão Comercial (T) (Online)362,436548223355,436548223350263572174,61928934012142</v>
      </c>
      <c r="AL18" s="76" t="b">
        <f t="shared" si="17"/>
        <v>1</v>
      </c>
    </row>
    <row r="19" spans="1:38" s="74" customFormat="1" ht="15.95" customHeight="1" x14ac:dyDescent="0.25">
      <c r="A19" s="71"/>
      <c r="B19" s="48">
        <v>1129</v>
      </c>
      <c r="C19" s="49"/>
      <c r="D19" s="37" t="s">
        <v>56</v>
      </c>
      <c r="E19" s="71"/>
      <c r="F19" s="69">
        <f t="shared" si="6"/>
        <v>340.10152284263961</v>
      </c>
      <c r="G19" s="69"/>
      <c r="H19" s="69"/>
      <c r="I19" s="69"/>
      <c r="J19" s="69">
        <f t="shared" si="18"/>
        <v>5.1015228426395938</v>
      </c>
      <c r="K19" s="69">
        <v>335</v>
      </c>
      <c r="L19" s="69">
        <f t="shared" si="0"/>
        <v>2040.6091370558377</v>
      </c>
      <c r="M19" s="69">
        <f t="shared" si="1"/>
        <v>2010</v>
      </c>
      <c r="N19" s="71"/>
      <c r="O19" s="68">
        <f t="shared" si="19"/>
        <v>362.43654822335026</v>
      </c>
      <c r="P19" s="72"/>
      <c r="Q19" s="72"/>
      <c r="R19" s="72"/>
      <c r="S19" s="72">
        <f t="shared" si="7"/>
        <v>5.4365482233502576</v>
      </c>
      <c r="T19" s="73">
        <f t="shared" si="8"/>
        <v>357</v>
      </c>
      <c r="U19" s="73">
        <f t="shared" si="3"/>
        <v>2174.6192893401017</v>
      </c>
      <c r="V19" s="73">
        <f t="shared" si="4"/>
        <v>2142</v>
      </c>
      <c r="W19" s="78"/>
      <c r="X19" s="76">
        <f t="shared" si="9"/>
        <v>0</v>
      </c>
      <c r="Y19" s="114">
        <f t="shared" si="10"/>
        <v>0</v>
      </c>
      <c r="Z19" s="115">
        <f t="shared" si="11"/>
        <v>1.4999999999999999E-2</v>
      </c>
      <c r="AA19" s="75">
        <f t="shared" si="12"/>
        <v>6.5671641791044788E-2</v>
      </c>
      <c r="AB19" s="75">
        <f t="shared" si="13"/>
        <v>6.5671641791044788E-2</v>
      </c>
      <c r="AC19" s="75">
        <f t="shared" si="14"/>
        <v>6.5671641791044788E-2</v>
      </c>
      <c r="AD19" s="76"/>
      <c r="AE19" s="74" t="str">
        <f t="shared" si="5"/>
        <v>1129Gestão Hospitalar (T) (Online)340,101522842645,101522842639593352040,609137055842010</v>
      </c>
      <c r="AF19" s="76" t="s">
        <v>530</v>
      </c>
      <c r="AG19" s="76"/>
      <c r="AH19" s="76" t="b">
        <f t="shared" si="15"/>
        <v>1</v>
      </c>
      <c r="AJ19" s="74" t="str">
        <f t="shared" si="16"/>
        <v>1129Gestão Hospitalar (T) (Online)362,436548223355,436548223350263572174,61928934012142</v>
      </c>
      <c r="AK19" s="74" t="str">
        <f>'2018 1ºS - Região ABC e GRU'!B18&amp;'2018 1ºS - Região ABC e GRU'!D18&amp;'2018 1ºS - Região ABC e GRU'!F18&amp;'2018 1ºS - Região ABC e GRU'!H18&amp;'2018 1ºS - Região ABC e GRU'!J18&amp;'2018 1ºS - Região ABC e GRU'!L18&amp;'2018 1ºS - Região ABC e GRU'!N18</f>
        <v>1129Gestão Hospitalar (T) (Online)362,436548223355,436548223350263572174,61928934012142</v>
      </c>
      <c r="AL19" s="76" t="b">
        <f t="shared" si="17"/>
        <v>1</v>
      </c>
    </row>
    <row r="20" spans="1:38" s="74" customFormat="1" ht="15.95" customHeight="1" x14ac:dyDescent="0.25">
      <c r="A20" s="71"/>
      <c r="B20" s="48">
        <v>1120</v>
      </c>
      <c r="C20" s="49"/>
      <c r="D20" s="37" t="s">
        <v>44</v>
      </c>
      <c r="E20" s="71"/>
      <c r="F20" s="69">
        <f t="shared" si="6"/>
        <v>340.10152284263961</v>
      </c>
      <c r="G20" s="69"/>
      <c r="H20" s="69"/>
      <c r="I20" s="69"/>
      <c r="J20" s="69">
        <f t="shared" si="18"/>
        <v>5.1015228426395938</v>
      </c>
      <c r="K20" s="69">
        <v>335</v>
      </c>
      <c r="L20" s="69">
        <f t="shared" si="0"/>
        <v>2040.6091370558377</v>
      </c>
      <c r="M20" s="69">
        <f t="shared" si="1"/>
        <v>2010</v>
      </c>
      <c r="N20" s="71"/>
      <c r="O20" s="68">
        <f t="shared" si="19"/>
        <v>362.43654822335026</v>
      </c>
      <c r="P20" s="72"/>
      <c r="Q20" s="72"/>
      <c r="R20" s="72"/>
      <c r="S20" s="72">
        <f t="shared" si="7"/>
        <v>5.4365482233502576</v>
      </c>
      <c r="T20" s="73">
        <f t="shared" si="8"/>
        <v>357</v>
      </c>
      <c r="U20" s="73">
        <f t="shared" si="3"/>
        <v>2174.6192893401017</v>
      </c>
      <c r="V20" s="73">
        <f t="shared" si="4"/>
        <v>2142</v>
      </c>
      <c r="W20" s="78"/>
      <c r="X20" s="76">
        <f t="shared" si="9"/>
        <v>0</v>
      </c>
      <c r="Y20" s="114">
        <f t="shared" si="10"/>
        <v>0</v>
      </c>
      <c r="Z20" s="115">
        <f t="shared" si="11"/>
        <v>1.4999999999999999E-2</v>
      </c>
      <c r="AA20" s="75">
        <f t="shared" si="12"/>
        <v>6.5671641791044788E-2</v>
      </c>
      <c r="AB20" s="75">
        <f t="shared" si="13"/>
        <v>6.5671641791044788E-2</v>
      </c>
      <c r="AC20" s="75">
        <f t="shared" si="14"/>
        <v>6.5671641791044788E-2</v>
      </c>
      <c r="AD20" s="76"/>
      <c r="AE20" s="74" t="str">
        <f t="shared" si="5"/>
        <v>1120Gestão Portuária (T) (Online)340,101522842645,101522842639593352040,609137055842010</v>
      </c>
      <c r="AF20" s="76" t="s">
        <v>531</v>
      </c>
      <c r="AG20" s="76"/>
      <c r="AH20" s="76" t="b">
        <f t="shared" si="15"/>
        <v>1</v>
      </c>
      <c r="AJ20" s="74" t="str">
        <f t="shared" si="16"/>
        <v>1120Gestão Portuária (T) (Online)362,436548223355,436548223350263572174,61928934012142</v>
      </c>
      <c r="AK20" s="74" t="str">
        <f>'2018 1ºS - Região ABC e GRU'!B19&amp;'2018 1ºS - Região ABC e GRU'!D19&amp;'2018 1ºS - Região ABC e GRU'!F19&amp;'2018 1ºS - Região ABC e GRU'!H19&amp;'2018 1ºS - Região ABC e GRU'!J19&amp;'2018 1ºS - Região ABC e GRU'!L19&amp;'2018 1ºS - Região ABC e GRU'!N19</f>
        <v>1120Gestão Portuária (T) (Online)362,436548223355,436548223350263572174,61928934012142</v>
      </c>
      <c r="AL20" s="76" t="b">
        <f t="shared" si="17"/>
        <v>1</v>
      </c>
    </row>
    <row r="21" spans="1:38" s="74" customFormat="1" ht="15.95" customHeight="1" x14ac:dyDescent="0.25">
      <c r="A21" s="71"/>
      <c r="B21" s="48">
        <v>1113</v>
      </c>
      <c r="C21" s="49"/>
      <c r="D21" s="37" t="s">
        <v>49</v>
      </c>
      <c r="E21" s="71"/>
      <c r="F21" s="69">
        <f t="shared" si="6"/>
        <v>340.10152284263961</v>
      </c>
      <c r="G21" s="69"/>
      <c r="H21" s="69"/>
      <c r="I21" s="69"/>
      <c r="J21" s="69">
        <f t="shared" si="18"/>
        <v>5.1015228426395938</v>
      </c>
      <c r="K21" s="69">
        <v>335</v>
      </c>
      <c r="L21" s="69">
        <f t="shared" si="0"/>
        <v>2040.6091370558377</v>
      </c>
      <c r="M21" s="69">
        <f t="shared" si="1"/>
        <v>2010</v>
      </c>
      <c r="N21" s="71"/>
      <c r="O21" s="68">
        <f t="shared" si="19"/>
        <v>362.43654822335026</v>
      </c>
      <c r="P21" s="72"/>
      <c r="Q21" s="72"/>
      <c r="R21" s="72"/>
      <c r="S21" s="72">
        <f t="shared" si="7"/>
        <v>5.4365482233502576</v>
      </c>
      <c r="T21" s="73">
        <f t="shared" si="8"/>
        <v>357</v>
      </c>
      <c r="U21" s="73">
        <f t="shared" si="3"/>
        <v>2174.6192893401017</v>
      </c>
      <c r="V21" s="73">
        <f t="shared" si="4"/>
        <v>2142</v>
      </c>
      <c r="W21" s="78"/>
      <c r="X21" s="76">
        <f t="shared" si="9"/>
        <v>0</v>
      </c>
      <c r="Y21" s="114">
        <f t="shared" si="10"/>
        <v>0</v>
      </c>
      <c r="Z21" s="115">
        <f t="shared" si="11"/>
        <v>1.4999999999999999E-2</v>
      </c>
      <c r="AA21" s="75">
        <f t="shared" si="12"/>
        <v>6.5671641791044788E-2</v>
      </c>
      <c r="AB21" s="75">
        <f t="shared" si="13"/>
        <v>6.5671641791044788E-2</v>
      </c>
      <c r="AC21" s="75">
        <f t="shared" si="14"/>
        <v>6.5671641791044788E-2</v>
      </c>
      <c r="AD21" s="76"/>
      <c r="AE21" s="74" t="str">
        <f t="shared" si="5"/>
        <v>1113Gestão de Comércio Exterior (T) (Online)340,101522842645,101522842639593352040,609137055842010</v>
      </c>
      <c r="AF21" s="76" t="s">
        <v>532</v>
      </c>
      <c r="AG21" s="76"/>
      <c r="AH21" s="76" t="b">
        <f t="shared" si="15"/>
        <v>1</v>
      </c>
      <c r="AJ21" s="74" t="str">
        <f t="shared" si="16"/>
        <v>1113Gestão de Comércio Exterior (T) (Online)362,436548223355,436548223350263572174,61928934012142</v>
      </c>
      <c r="AK21" s="74" t="str">
        <f>'2018 1ºS - Região ABC e GRU'!B20&amp;'2018 1ºS - Região ABC e GRU'!D20&amp;'2018 1ºS - Região ABC e GRU'!F20&amp;'2018 1ºS - Região ABC e GRU'!H20&amp;'2018 1ºS - Região ABC e GRU'!J20&amp;'2018 1ºS - Região ABC e GRU'!L20&amp;'2018 1ºS - Região ABC e GRU'!N20</f>
        <v>1113Gestão de Comércio Exterior (T) (Online)362,436548223355,436548223350263572174,61928934012142</v>
      </c>
      <c r="AL21" s="76" t="b">
        <f t="shared" si="17"/>
        <v>1</v>
      </c>
    </row>
    <row r="22" spans="1:38" s="74" customFormat="1" ht="15.95" customHeight="1" x14ac:dyDescent="0.25">
      <c r="A22" s="71"/>
      <c r="B22" s="48">
        <v>1105</v>
      </c>
      <c r="C22" s="49"/>
      <c r="D22" s="37" t="s">
        <v>12</v>
      </c>
      <c r="E22" s="71"/>
      <c r="F22" s="69">
        <f t="shared" si="6"/>
        <v>345.17766497461929</v>
      </c>
      <c r="G22" s="69"/>
      <c r="H22" s="69"/>
      <c r="I22" s="69"/>
      <c r="J22" s="69">
        <f t="shared" si="18"/>
        <v>5.1776649746192893</v>
      </c>
      <c r="K22" s="69">
        <v>340</v>
      </c>
      <c r="L22" s="69">
        <f t="shared" si="0"/>
        <v>2071.0659898477156</v>
      </c>
      <c r="M22" s="69">
        <f t="shared" si="1"/>
        <v>2040</v>
      </c>
      <c r="N22" s="71"/>
      <c r="O22" s="68">
        <f t="shared" si="19"/>
        <v>368.52791878172587</v>
      </c>
      <c r="P22" s="72"/>
      <c r="Q22" s="72"/>
      <c r="R22" s="72"/>
      <c r="S22" s="72">
        <f t="shared" si="7"/>
        <v>5.527918781725873</v>
      </c>
      <c r="T22" s="73">
        <f t="shared" si="8"/>
        <v>363</v>
      </c>
      <c r="U22" s="73">
        <f t="shared" si="3"/>
        <v>2211.1675126903551</v>
      </c>
      <c r="V22" s="73">
        <f t="shared" ref="V22:V51" si="20">T22*6</f>
        <v>2178</v>
      </c>
      <c r="W22" s="78"/>
      <c r="X22" s="76">
        <f t="shared" ref="X22:X51" si="21">IF(Q22="",0,O22-Q22-R22)</f>
        <v>0</v>
      </c>
      <c r="Y22" s="114">
        <f t="shared" ref="Y22:Y51" si="22">IF(Q22="",O22-S22-T22,R22-S22-T22)</f>
        <v>0</v>
      </c>
      <c r="Z22" s="115">
        <f t="shared" si="11"/>
        <v>1.4999999999999999E-2</v>
      </c>
      <c r="AA22" s="75">
        <f t="shared" ref="AA22:AA51" si="23">O22/F22-1</f>
        <v>6.7647058823529393E-2</v>
      </c>
      <c r="AB22" s="75">
        <f t="shared" si="13"/>
        <v>6.7647058823529393E-2</v>
      </c>
      <c r="AC22" s="75">
        <f t="shared" ref="AC22:AC51" si="24">T22/K22-1</f>
        <v>6.7647058823529393E-2</v>
      </c>
      <c r="AD22" s="76"/>
      <c r="AE22" s="74" t="str">
        <f t="shared" si="5"/>
        <v>1105Gestão de Recursos Humanos (T)345,1776649746195,177664974619293402071,065989847722040</v>
      </c>
      <c r="AF22" s="76" t="s">
        <v>533</v>
      </c>
      <c r="AG22" s="76"/>
      <c r="AH22" s="76" t="b">
        <f t="shared" si="15"/>
        <v>1</v>
      </c>
      <c r="AJ22" s="74" t="str">
        <f t="shared" si="16"/>
        <v>1105Gestão de Recursos Humanos (T)368,5279187817265,527918781725873632211,167512690362178</v>
      </c>
      <c r="AK22" s="74" t="str">
        <f>'2018 1ºS - Região ABC e GRU'!B21&amp;'2018 1ºS - Região ABC e GRU'!D21&amp;'2018 1ºS - Região ABC e GRU'!F21&amp;'2018 1ºS - Região ABC e GRU'!H21&amp;'2018 1ºS - Região ABC e GRU'!J21&amp;'2018 1ºS - Região ABC e GRU'!L21&amp;'2018 1ºS - Região ABC e GRU'!N21</f>
        <v>1105Gestão de Recursos Humanos (T)368,5279187817265,527918781725873632211,167512690362178</v>
      </c>
      <c r="AL22" s="76" t="b">
        <f t="shared" si="17"/>
        <v>1</v>
      </c>
    </row>
    <row r="23" spans="1:38" s="74" customFormat="1" ht="15.95" customHeight="1" x14ac:dyDescent="0.25">
      <c r="A23" s="71"/>
      <c r="B23" s="48">
        <v>1128</v>
      </c>
      <c r="C23" s="49"/>
      <c r="D23" s="37" t="s">
        <v>45</v>
      </c>
      <c r="E23" s="71"/>
      <c r="F23" s="69">
        <f t="shared" si="6"/>
        <v>340.10152284263961</v>
      </c>
      <c r="G23" s="69"/>
      <c r="H23" s="69"/>
      <c r="I23" s="69"/>
      <c r="J23" s="69">
        <f t="shared" si="18"/>
        <v>5.1015228426395938</v>
      </c>
      <c r="K23" s="69">
        <v>335</v>
      </c>
      <c r="L23" s="69">
        <f t="shared" si="0"/>
        <v>2040.6091370558377</v>
      </c>
      <c r="M23" s="69">
        <f t="shared" si="1"/>
        <v>2010</v>
      </c>
      <c r="N23" s="71"/>
      <c r="O23" s="68">
        <f t="shared" si="19"/>
        <v>362.43654822335026</v>
      </c>
      <c r="P23" s="72"/>
      <c r="Q23" s="72"/>
      <c r="R23" s="72"/>
      <c r="S23" s="72">
        <f t="shared" si="7"/>
        <v>5.4365482233502576</v>
      </c>
      <c r="T23" s="73">
        <f t="shared" si="8"/>
        <v>357</v>
      </c>
      <c r="U23" s="73">
        <f t="shared" si="3"/>
        <v>2174.6192893401017</v>
      </c>
      <c r="V23" s="73">
        <f t="shared" si="20"/>
        <v>2142</v>
      </c>
      <c r="W23" s="78"/>
      <c r="X23" s="76">
        <f t="shared" si="21"/>
        <v>0</v>
      </c>
      <c r="Y23" s="114">
        <f t="shared" si="22"/>
        <v>0</v>
      </c>
      <c r="Z23" s="115">
        <f t="shared" si="11"/>
        <v>1.4999999999999999E-2</v>
      </c>
      <c r="AA23" s="75">
        <f t="shared" si="23"/>
        <v>6.5671641791044788E-2</v>
      </c>
      <c r="AB23" s="75">
        <f t="shared" si="13"/>
        <v>6.5671641791044788E-2</v>
      </c>
      <c r="AC23" s="75">
        <f t="shared" si="24"/>
        <v>6.5671641791044788E-2</v>
      </c>
      <c r="AD23" s="76"/>
      <c r="AE23" s="74" t="str">
        <f t="shared" si="5"/>
        <v>1128Gestão de Seguros (T) (Online)340,101522842645,101522842639593352040,609137055842010</v>
      </c>
      <c r="AF23" s="76" t="s">
        <v>534</v>
      </c>
      <c r="AG23" s="76"/>
      <c r="AH23" s="76" t="b">
        <f t="shared" si="15"/>
        <v>1</v>
      </c>
      <c r="AJ23" s="74" t="str">
        <f t="shared" si="16"/>
        <v>1128Gestão de Seguros (T) (Online)362,436548223355,436548223350263572174,61928934012142</v>
      </c>
      <c r="AK23" s="74" t="str">
        <f>'2018 1ºS - Região ABC e GRU'!B22&amp;'2018 1ºS - Região ABC e GRU'!D22&amp;'2018 1ºS - Região ABC e GRU'!F22&amp;'2018 1ºS - Região ABC e GRU'!H22&amp;'2018 1ºS - Região ABC e GRU'!J22&amp;'2018 1ºS - Região ABC e GRU'!L22&amp;'2018 1ºS - Região ABC e GRU'!N22</f>
        <v>1128Gestão de Seguros (T) (Online)362,436548223355,436548223350263572174,61928934012142</v>
      </c>
      <c r="AL23" s="76" t="b">
        <f t="shared" si="17"/>
        <v>1</v>
      </c>
    </row>
    <row r="24" spans="1:38" s="74" customFormat="1" ht="15.95" customHeight="1" x14ac:dyDescent="0.25">
      <c r="A24" s="71"/>
      <c r="B24" s="48">
        <v>1125</v>
      </c>
      <c r="C24" s="49"/>
      <c r="D24" s="37" t="s">
        <v>13</v>
      </c>
      <c r="E24" s="71"/>
      <c r="F24" s="69">
        <f t="shared" si="6"/>
        <v>345.17766497461929</v>
      </c>
      <c r="G24" s="69"/>
      <c r="H24" s="69"/>
      <c r="I24" s="69"/>
      <c r="J24" s="69">
        <f t="shared" si="18"/>
        <v>5.1776649746192893</v>
      </c>
      <c r="K24" s="69">
        <v>340</v>
      </c>
      <c r="L24" s="69">
        <f t="shared" si="0"/>
        <v>2071.0659898477156</v>
      </c>
      <c r="M24" s="69">
        <f t="shared" si="1"/>
        <v>2040</v>
      </c>
      <c r="N24" s="71"/>
      <c r="O24" s="68">
        <f t="shared" si="19"/>
        <v>368.52791878172587</v>
      </c>
      <c r="P24" s="72"/>
      <c r="Q24" s="72"/>
      <c r="R24" s="72"/>
      <c r="S24" s="72">
        <f t="shared" si="7"/>
        <v>5.527918781725873</v>
      </c>
      <c r="T24" s="73">
        <f t="shared" si="8"/>
        <v>363</v>
      </c>
      <c r="U24" s="73">
        <f t="shared" si="3"/>
        <v>2211.1675126903551</v>
      </c>
      <c r="V24" s="73">
        <f t="shared" si="20"/>
        <v>2178</v>
      </c>
      <c r="W24" s="78"/>
      <c r="X24" s="76">
        <f t="shared" si="21"/>
        <v>0</v>
      </c>
      <c r="Y24" s="114">
        <f t="shared" si="22"/>
        <v>0</v>
      </c>
      <c r="Z24" s="115">
        <f t="shared" si="11"/>
        <v>1.4999999999999999E-2</v>
      </c>
      <c r="AA24" s="75">
        <f t="shared" si="23"/>
        <v>6.7647058823529393E-2</v>
      </c>
      <c r="AB24" s="75">
        <f t="shared" si="13"/>
        <v>6.7647058823529393E-2</v>
      </c>
      <c r="AC24" s="75">
        <f t="shared" si="24"/>
        <v>6.7647058823529393E-2</v>
      </c>
      <c r="AD24" s="76"/>
      <c r="AE24" s="74" t="str">
        <f t="shared" si="5"/>
        <v>1125Gestão da Tecnologia da Informação (T)345,1776649746195,177664974619293402071,065989847722040</v>
      </c>
      <c r="AF24" s="76" t="s">
        <v>535</v>
      </c>
      <c r="AG24" s="76"/>
      <c r="AH24" s="76" t="b">
        <f t="shared" si="15"/>
        <v>1</v>
      </c>
      <c r="AJ24" s="74" t="str">
        <f t="shared" si="16"/>
        <v>1125Gestão da Tecnologia da Informação (T)368,5279187817265,527918781725873632211,167512690362178</v>
      </c>
      <c r="AK24" s="74" t="str">
        <f>'2018 1ºS - Região ABC e GRU'!B23&amp;'2018 1ºS - Região ABC e GRU'!D23&amp;'2018 1ºS - Região ABC e GRU'!F23&amp;'2018 1ºS - Região ABC e GRU'!H23&amp;'2018 1ºS - Região ABC e GRU'!J23&amp;'2018 1ºS - Região ABC e GRU'!L23&amp;'2018 1ºS - Região ABC e GRU'!N23</f>
        <v>1125Gestão da Tecnologia da Informação (T)368,5279187817265,527918781725873632211,167512690362178</v>
      </c>
      <c r="AL24" s="76" t="b">
        <f t="shared" si="17"/>
        <v>1</v>
      </c>
    </row>
    <row r="25" spans="1:38" s="74" customFormat="1" ht="15.95" customHeight="1" x14ac:dyDescent="0.25">
      <c r="A25" s="71"/>
      <c r="B25" s="48">
        <v>1114</v>
      </c>
      <c r="C25" s="49"/>
      <c r="D25" s="37" t="s">
        <v>14</v>
      </c>
      <c r="E25" s="71"/>
      <c r="F25" s="69">
        <f t="shared" si="6"/>
        <v>345.17766497461929</v>
      </c>
      <c r="G25" s="69"/>
      <c r="H25" s="69"/>
      <c r="I25" s="69"/>
      <c r="J25" s="69">
        <f t="shared" si="18"/>
        <v>5.1776649746192893</v>
      </c>
      <c r="K25" s="69">
        <v>340</v>
      </c>
      <c r="L25" s="69">
        <f t="shared" si="0"/>
        <v>2071.0659898477156</v>
      </c>
      <c r="M25" s="69">
        <f t="shared" si="1"/>
        <v>2040</v>
      </c>
      <c r="N25" s="71"/>
      <c r="O25" s="68">
        <f t="shared" si="19"/>
        <v>368.52791878172587</v>
      </c>
      <c r="P25" s="72"/>
      <c r="Q25" s="72"/>
      <c r="R25" s="72"/>
      <c r="S25" s="72">
        <f t="shared" si="7"/>
        <v>5.527918781725873</v>
      </c>
      <c r="T25" s="73">
        <f t="shared" si="8"/>
        <v>363</v>
      </c>
      <c r="U25" s="73">
        <f t="shared" si="3"/>
        <v>2211.1675126903551</v>
      </c>
      <c r="V25" s="73">
        <f t="shared" si="20"/>
        <v>2178</v>
      </c>
      <c r="W25" s="78"/>
      <c r="X25" s="76">
        <f t="shared" si="21"/>
        <v>0</v>
      </c>
      <c r="Y25" s="114">
        <f t="shared" si="22"/>
        <v>0</v>
      </c>
      <c r="Z25" s="115">
        <f t="shared" si="11"/>
        <v>1.4999999999999999E-2</v>
      </c>
      <c r="AA25" s="75">
        <f t="shared" si="23"/>
        <v>6.7647058823529393E-2</v>
      </c>
      <c r="AB25" s="75">
        <f t="shared" si="13"/>
        <v>6.7647058823529393E-2</v>
      </c>
      <c r="AC25" s="75">
        <f t="shared" si="24"/>
        <v>6.7647058823529393E-2</v>
      </c>
      <c r="AD25" s="76"/>
      <c r="AE25" s="74" t="str">
        <f t="shared" si="5"/>
        <v>1114Gestão Financeira (T)345,1776649746195,177664974619293402071,065989847722040</v>
      </c>
      <c r="AF25" s="76" t="s">
        <v>536</v>
      </c>
      <c r="AG25" s="76"/>
      <c r="AH25" s="76" t="b">
        <f t="shared" si="15"/>
        <v>1</v>
      </c>
      <c r="AJ25" s="74" t="str">
        <f t="shared" si="16"/>
        <v>1114Gestão Financeira (T)368,5279187817265,527918781725873632211,167512690362178</v>
      </c>
      <c r="AK25" s="74" t="str">
        <f>'2018 1ºS - Região ABC e GRU'!B24&amp;'2018 1ºS - Região ABC e GRU'!D24&amp;'2018 1ºS - Região ABC e GRU'!F24&amp;'2018 1ºS - Região ABC e GRU'!H24&amp;'2018 1ºS - Região ABC e GRU'!J24&amp;'2018 1ºS - Região ABC e GRU'!L24&amp;'2018 1ºS - Região ABC e GRU'!N24</f>
        <v>1114Gestão Financeira (T)368,5279187817265,527918781725873632211,167512690362178</v>
      </c>
      <c r="AL25" s="76" t="b">
        <f t="shared" si="17"/>
        <v>1</v>
      </c>
    </row>
    <row r="26" spans="1:38" s="74" customFormat="1" ht="15.95" customHeight="1" x14ac:dyDescent="0.25">
      <c r="A26" s="71"/>
      <c r="B26" s="48">
        <v>1132</v>
      </c>
      <c r="C26" s="49"/>
      <c r="D26" s="37" t="s">
        <v>46</v>
      </c>
      <c r="E26" s="71"/>
      <c r="F26" s="69">
        <f t="shared" si="6"/>
        <v>340.10152284263961</v>
      </c>
      <c r="G26" s="69"/>
      <c r="H26" s="69"/>
      <c r="I26" s="69"/>
      <c r="J26" s="69">
        <f t="shared" si="18"/>
        <v>5.1015228426395938</v>
      </c>
      <c r="K26" s="69">
        <v>335</v>
      </c>
      <c r="L26" s="69">
        <f t="shared" si="0"/>
        <v>2040.6091370558377</v>
      </c>
      <c r="M26" s="69">
        <f t="shared" si="1"/>
        <v>2010</v>
      </c>
      <c r="N26" s="71"/>
      <c r="O26" s="68">
        <f t="shared" si="19"/>
        <v>362.43654822335026</v>
      </c>
      <c r="P26" s="72"/>
      <c r="Q26" s="72"/>
      <c r="R26" s="72"/>
      <c r="S26" s="72">
        <f t="shared" si="7"/>
        <v>5.4365482233502576</v>
      </c>
      <c r="T26" s="73">
        <f t="shared" si="8"/>
        <v>357</v>
      </c>
      <c r="U26" s="73">
        <f t="shared" si="3"/>
        <v>2174.6192893401017</v>
      </c>
      <c r="V26" s="73">
        <f t="shared" si="20"/>
        <v>2142</v>
      </c>
      <c r="W26" s="78"/>
      <c r="X26" s="76">
        <f t="shared" si="21"/>
        <v>0</v>
      </c>
      <c r="Y26" s="114">
        <f t="shared" si="22"/>
        <v>0</v>
      </c>
      <c r="Z26" s="115">
        <f t="shared" si="11"/>
        <v>1.4999999999999999E-2</v>
      </c>
      <c r="AA26" s="75">
        <f t="shared" si="23"/>
        <v>6.5671641791044788E-2</v>
      </c>
      <c r="AB26" s="75">
        <f t="shared" si="13"/>
        <v>6.5671641791044788E-2</v>
      </c>
      <c r="AC26" s="75">
        <f t="shared" si="24"/>
        <v>6.5671641791044788E-2</v>
      </c>
      <c r="AD26" s="76"/>
      <c r="AE26" s="74" t="str">
        <f t="shared" si="5"/>
        <v>1132Gestão Financeira (T) (Online)340,101522842645,101522842639593352040,609137055842010</v>
      </c>
      <c r="AF26" s="76" t="s">
        <v>537</v>
      </c>
      <c r="AG26" s="76"/>
      <c r="AH26" s="76" t="b">
        <f t="shared" si="15"/>
        <v>1</v>
      </c>
      <c r="AJ26" s="74" t="str">
        <f t="shared" si="16"/>
        <v>1132Gestão Financeira (T) (Online)362,436548223355,436548223350263572174,61928934012142</v>
      </c>
      <c r="AK26" s="74" t="str">
        <f>'2018 1ºS - Região ABC e GRU'!B25&amp;'2018 1ºS - Região ABC e GRU'!D25&amp;'2018 1ºS - Região ABC e GRU'!F25&amp;'2018 1ºS - Região ABC e GRU'!H25&amp;'2018 1ºS - Região ABC e GRU'!J25&amp;'2018 1ºS - Região ABC e GRU'!L25&amp;'2018 1ºS - Região ABC e GRU'!N25</f>
        <v>1132Gestão Financeira (T) (Online)362,436548223355,436548223350263572174,61928934012142</v>
      </c>
      <c r="AL26" s="76" t="b">
        <f t="shared" si="17"/>
        <v>1</v>
      </c>
    </row>
    <row r="27" spans="1:38" s="74" customFormat="1" ht="15.95" customHeight="1" x14ac:dyDescent="0.25">
      <c r="A27" s="71"/>
      <c r="B27" s="48">
        <v>1115</v>
      </c>
      <c r="C27" s="49"/>
      <c r="D27" s="37" t="s">
        <v>15</v>
      </c>
      <c r="E27" s="71"/>
      <c r="F27" s="69">
        <f t="shared" si="6"/>
        <v>345.17766497461929</v>
      </c>
      <c r="G27" s="69"/>
      <c r="H27" s="69"/>
      <c r="I27" s="69"/>
      <c r="J27" s="69">
        <f t="shared" si="18"/>
        <v>5.1776649746192893</v>
      </c>
      <c r="K27" s="69">
        <v>340</v>
      </c>
      <c r="L27" s="69">
        <f t="shared" si="0"/>
        <v>2071.0659898477156</v>
      </c>
      <c r="M27" s="69">
        <f t="shared" si="1"/>
        <v>2040</v>
      </c>
      <c r="N27" s="71"/>
      <c r="O27" s="68">
        <f t="shared" si="19"/>
        <v>368.52791878172587</v>
      </c>
      <c r="P27" s="72"/>
      <c r="Q27" s="72"/>
      <c r="R27" s="72"/>
      <c r="S27" s="72">
        <f t="shared" si="7"/>
        <v>5.527918781725873</v>
      </c>
      <c r="T27" s="73">
        <f t="shared" si="8"/>
        <v>363</v>
      </c>
      <c r="U27" s="73">
        <f t="shared" si="3"/>
        <v>2211.1675126903551</v>
      </c>
      <c r="V27" s="73">
        <f t="shared" si="20"/>
        <v>2178</v>
      </c>
      <c r="W27" s="78"/>
      <c r="X27" s="76">
        <f t="shared" si="21"/>
        <v>0</v>
      </c>
      <c r="Y27" s="114">
        <f t="shared" si="22"/>
        <v>0</v>
      </c>
      <c r="Z27" s="115">
        <f t="shared" si="11"/>
        <v>1.4999999999999999E-2</v>
      </c>
      <c r="AA27" s="75">
        <f t="shared" si="23"/>
        <v>6.7647058823529393E-2</v>
      </c>
      <c r="AB27" s="75">
        <f t="shared" si="13"/>
        <v>6.7647058823529393E-2</v>
      </c>
      <c r="AC27" s="75">
        <f t="shared" si="24"/>
        <v>6.7647058823529393E-2</v>
      </c>
      <c r="AD27" s="76"/>
      <c r="AE27" s="74" t="str">
        <f t="shared" si="5"/>
        <v>1115Gestão Pública (T)345,1776649746195,177664974619293402071,065989847722040</v>
      </c>
      <c r="AF27" s="76" t="s">
        <v>538</v>
      </c>
      <c r="AG27" s="76"/>
      <c r="AH27" s="76" t="b">
        <f t="shared" si="15"/>
        <v>1</v>
      </c>
      <c r="AJ27" s="74" t="str">
        <f t="shared" si="16"/>
        <v>1115Gestão Pública (T)368,5279187817265,527918781725873632211,167512690362178</v>
      </c>
      <c r="AK27" s="74" t="str">
        <f>'2018 1ºS - Região ABC e GRU'!B26&amp;'2018 1ºS - Região ABC e GRU'!D26&amp;'2018 1ºS - Região ABC e GRU'!F26&amp;'2018 1ºS - Região ABC e GRU'!H26&amp;'2018 1ºS - Região ABC e GRU'!J26&amp;'2018 1ºS - Região ABC e GRU'!L26&amp;'2018 1ºS - Região ABC e GRU'!N26</f>
        <v>1115Gestão Pública (T)368,5279187817265,527918781725873632211,167512690362178</v>
      </c>
      <c r="AL27" s="76" t="b">
        <f t="shared" si="17"/>
        <v>1</v>
      </c>
    </row>
    <row r="28" spans="1:38" s="74" customFormat="1" ht="15.95" customHeight="1" x14ac:dyDescent="0.25">
      <c r="A28" s="71"/>
      <c r="B28" s="48">
        <v>1126</v>
      </c>
      <c r="C28" s="49"/>
      <c r="D28" s="37" t="s">
        <v>29</v>
      </c>
      <c r="E28" s="71"/>
      <c r="F28" s="69">
        <f t="shared" si="6"/>
        <v>345.17766497461929</v>
      </c>
      <c r="G28" s="69"/>
      <c r="H28" s="69"/>
      <c r="I28" s="69"/>
      <c r="J28" s="69">
        <f t="shared" si="18"/>
        <v>5.1776649746192893</v>
      </c>
      <c r="K28" s="69">
        <v>340</v>
      </c>
      <c r="L28" s="69">
        <f t="shared" si="0"/>
        <v>2071.0659898477156</v>
      </c>
      <c r="M28" s="69">
        <f t="shared" si="1"/>
        <v>2040</v>
      </c>
      <c r="N28" s="71"/>
      <c r="O28" s="68">
        <f t="shared" si="19"/>
        <v>368.52791878172587</v>
      </c>
      <c r="P28" s="72"/>
      <c r="Q28" s="72"/>
      <c r="R28" s="72"/>
      <c r="S28" s="72">
        <f t="shared" si="7"/>
        <v>5.527918781725873</v>
      </c>
      <c r="T28" s="73">
        <f t="shared" si="8"/>
        <v>363</v>
      </c>
      <c r="U28" s="73">
        <f t="shared" si="3"/>
        <v>2211.1675126903551</v>
      </c>
      <c r="V28" s="73">
        <f t="shared" si="20"/>
        <v>2178</v>
      </c>
      <c r="W28" s="78"/>
      <c r="X28" s="76">
        <f t="shared" si="21"/>
        <v>0</v>
      </c>
      <c r="Y28" s="114">
        <f t="shared" si="22"/>
        <v>0</v>
      </c>
      <c r="Z28" s="115">
        <f t="shared" si="11"/>
        <v>1.4999999999999999E-2</v>
      </c>
      <c r="AA28" s="75">
        <f t="shared" si="23"/>
        <v>6.7647058823529393E-2</v>
      </c>
      <c r="AB28" s="75">
        <f t="shared" si="13"/>
        <v>6.7647058823529393E-2</v>
      </c>
      <c r="AC28" s="75">
        <f t="shared" si="24"/>
        <v>6.7647058823529393E-2</v>
      </c>
      <c r="AD28" s="76"/>
      <c r="AE28" s="74" t="str">
        <f t="shared" si="5"/>
        <v>1126Jogos Digitais (T)345,1776649746195,177664974619293402071,065989847722040</v>
      </c>
      <c r="AF28" s="76" t="s">
        <v>539</v>
      </c>
      <c r="AG28" s="76"/>
      <c r="AH28" s="76" t="b">
        <f t="shared" si="15"/>
        <v>1</v>
      </c>
      <c r="AJ28" s="74" t="str">
        <f t="shared" si="16"/>
        <v>1126Jogos Digitais (T)368,5279187817265,527918781725873632211,167512690362178</v>
      </c>
      <c r="AK28" s="74" t="str">
        <f>'2018 1ºS - Região ABC e GRU'!B27&amp;'2018 1ºS - Região ABC e GRU'!D27&amp;'2018 1ºS - Região ABC e GRU'!F27&amp;'2018 1ºS - Região ABC e GRU'!H27&amp;'2018 1ºS - Região ABC e GRU'!J27&amp;'2018 1ºS - Região ABC e GRU'!L27&amp;'2018 1ºS - Região ABC e GRU'!N27</f>
        <v>1126Jogos Digitais (T)368,5279187817265,527918781725873632211,167512690362178</v>
      </c>
      <c r="AL28" s="76" t="b">
        <f t="shared" si="17"/>
        <v>1</v>
      </c>
    </row>
    <row r="29" spans="1:38" s="74" customFormat="1" ht="15.95" customHeight="1" x14ac:dyDescent="0.25">
      <c r="A29" s="49"/>
      <c r="B29" s="48">
        <v>1122</v>
      </c>
      <c r="C29" s="49"/>
      <c r="D29" s="38" t="s">
        <v>16</v>
      </c>
      <c r="E29" s="99"/>
      <c r="F29" s="69">
        <f t="shared" si="6"/>
        <v>361.42131979695432</v>
      </c>
      <c r="G29" s="69"/>
      <c r="H29" s="69"/>
      <c r="I29" s="69"/>
      <c r="J29" s="69">
        <f t="shared" si="18"/>
        <v>5.4213197969543145</v>
      </c>
      <c r="K29" s="69">
        <v>356</v>
      </c>
      <c r="L29" s="69">
        <f t="shared" si="0"/>
        <v>2168.5279187817259</v>
      </c>
      <c r="M29" s="69">
        <f t="shared" si="1"/>
        <v>2136</v>
      </c>
      <c r="N29" s="49"/>
      <c r="O29" s="68">
        <f t="shared" si="19"/>
        <v>385.78680203045684</v>
      </c>
      <c r="P29" s="72"/>
      <c r="Q29" s="72"/>
      <c r="R29" s="72"/>
      <c r="S29" s="72">
        <f t="shared" si="7"/>
        <v>5.7868020304568404</v>
      </c>
      <c r="T29" s="73">
        <f t="shared" si="8"/>
        <v>380</v>
      </c>
      <c r="U29" s="73">
        <f t="shared" si="3"/>
        <v>2314.7208121827412</v>
      </c>
      <c r="V29" s="73">
        <f t="shared" si="20"/>
        <v>2280</v>
      </c>
      <c r="W29" s="78"/>
      <c r="X29" s="76">
        <f t="shared" si="21"/>
        <v>0</v>
      </c>
      <c r="Y29" s="114">
        <f t="shared" si="22"/>
        <v>0</v>
      </c>
      <c r="Z29" s="115">
        <f t="shared" si="11"/>
        <v>1.4999999999999999E-2</v>
      </c>
      <c r="AA29" s="75">
        <f t="shared" si="23"/>
        <v>6.7415730337078594E-2</v>
      </c>
      <c r="AB29" s="75">
        <f t="shared" si="13"/>
        <v>6.7415730337078594E-2</v>
      </c>
      <c r="AC29" s="75">
        <f t="shared" si="24"/>
        <v>6.7415730337078594E-2</v>
      </c>
      <c r="AD29" s="76"/>
      <c r="AE29" s="74" t="str">
        <f t="shared" si="5"/>
        <v>1122Letras - Língua Estrangeira (L)361,4213197969545,421319796954313562168,527918781732136</v>
      </c>
      <c r="AF29" s="76" t="s">
        <v>540</v>
      </c>
      <c r="AG29" s="76"/>
      <c r="AH29" s="76" t="b">
        <f t="shared" si="15"/>
        <v>1</v>
      </c>
      <c r="AJ29" s="74" t="str">
        <f t="shared" si="16"/>
        <v>1122Letras - Língua Estrangeira (L)385,7868020304575,786802030456843802314,720812182742280</v>
      </c>
      <c r="AK29" s="74" t="str">
        <f>'2018 1ºS - Região ABC e GRU'!B28&amp;'2018 1ºS - Região ABC e GRU'!D28&amp;'2018 1ºS - Região ABC e GRU'!F28&amp;'2018 1ºS - Região ABC e GRU'!H28&amp;'2018 1ºS - Região ABC e GRU'!J28&amp;'2018 1ºS - Região ABC e GRU'!L28&amp;'2018 1ºS - Região ABC e GRU'!N28</f>
        <v>1122Letras - Língua Estrangeira (L)385,7868020304575,786802030456843802314,720812182742280</v>
      </c>
      <c r="AL29" s="76" t="b">
        <f t="shared" si="17"/>
        <v>1</v>
      </c>
    </row>
    <row r="30" spans="1:38" s="74" customFormat="1" ht="15.95" customHeight="1" x14ac:dyDescent="0.25">
      <c r="A30" s="71"/>
      <c r="B30" s="48">
        <v>2009</v>
      </c>
      <c r="C30" s="49"/>
      <c r="D30" s="37" t="s">
        <v>37</v>
      </c>
      <c r="E30" s="71"/>
      <c r="F30" s="69">
        <f t="shared" si="6"/>
        <v>322.84263959390864</v>
      </c>
      <c r="G30" s="69"/>
      <c r="H30" s="69"/>
      <c r="I30" s="69"/>
      <c r="J30" s="69">
        <f t="shared" si="18"/>
        <v>4.8426395939086291</v>
      </c>
      <c r="K30" s="69">
        <v>318</v>
      </c>
      <c r="L30" s="69">
        <f t="shared" si="0"/>
        <v>1937.0558375634519</v>
      </c>
      <c r="M30" s="69">
        <f t="shared" si="1"/>
        <v>1908</v>
      </c>
      <c r="N30" s="71"/>
      <c r="O30" s="68">
        <f t="shared" si="19"/>
        <v>344.16243654822335</v>
      </c>
      <c r="P30" s="72"/>
      <c r="Q30" s="72"/>
      <c r="R30" s="72"/>
      <c r="S30" s="72">
        <f t="shared" si="7"/>
        <v>5.1624365482233543</v>
      </c>
      <c r="T30" s="73">
        <f t="shared" si="8"/>
        <v>339</v>
      </c>
      <c r="U30" s="73">
        <f t="shared" si="3"/>
        <v>2064.9746192893399</v>
      </c>
      <c r="V30" s="73">
        <f t="shared" si="20"/>
        <v>2034</v>
      </c>
      <c r="W30" s="78"/>
      <c r="X30" s="76">
        <f t="shared" si="21"/>
        <v>0</v>
      </c>
      <c r="Y30" s="114">
        <f t="shared" si="22"/>
        <v>0</v>
      </c>
      <c r="Z30" s="115">
        <f t="shared" si="11"/>
        <v>1.4999999999999999E-2</v>
      </c>
      <c r="AA30" s="75">
        <f t="shared" si="23"/>
        <v>6.6037735849056478E-2</v>
      </c>
      <c r="AB30" s="75">
        <f t="shared" si="13"/>
        <v>6.6037735849056478E-2</v>
      </c>
      <c r="AC30" s="75">
        <f t="shared" si="24"/>
        <v>6.60377358490567E-2</v>
      </c>
      <c r="AD30" s="76"/>
      <c r="AE30" s="74" t="str">
        <f t="shared" si="5"/>
        <v>2009Letras - Língua Portuguesa (Segunda Licenciatura)322,8426395939094,842639593908633181937,055837563451908</v>
      </c>
      <c r="AF30" s="76" t="s">
        <v>541</v>
      </c>
      <c r="AG30" s="76"/>
      <c r="AH30" s="76" t="b">
        <f t="shared" si="15"/>
        <v>1</v>
      </c>
      <c r="AJ30" s="74" t="str">
        <f t="shared" si="16"/>
        <v>2009Letras - Língua Portuguesa (Segunda Licenciatura)344,1624365482235,162436548223353392064,974619289342034</v>
      </c>
      <c r="AK30" s="74" t="str">
        <f>'2018 1ºS - Região ABC e GRU'!B29&amp;'2018 1ºS - Região ABC e GRU'!D29&amp;'2018 1ºS - Região ABC e GRU'!F29&amp;'2018 1ºS - Região ABC e GRU'!H29&amp;'2018 1ºS - Região ABC e GRU'!J29&amp;'2018 1ºS - Região ABC e GRU'!L29&amp;'2018 1ºS - Região ABC e GRU'!N29</f>
        <v>2009Letras - Língua Portuguesa (Segunda Licenciatura)344,1624365482235,162436548223353392064,974619289342034</v>
      </c>
      <c r="AL30" s="76" t="b">
        <f t="shared" si="17"/>
        <v>1</v>
      </c>
    </row>
    <row r="31" spans="1:38" s="74" customFormat="1" ht="15.95" customHeight="1" x14ac:dyDescent="0.25">
      <c r="A31" s="71"/>
      <c r="B31" s="48">
        <v>1101</v>
      </c>
      <c r="C31" s="49"/>
      <c r="D31" s="37" t="s">
        <v>54</v>
      </c>
      <c r="E31" s="71"/>
      <c r="F31" s="69">
        <f t="shared" si="6"/>
        <v>361.42131979695432</v>
      </c>
      <c r="G31" s="69"/>
      <c r="H31" s="69"/>
      <c r="I31" s="69"/>
      <c r="J31" s="69">
        <f t="shared" si="18"/>
        <v>5.4213197969543145</v>
      </c>
      <c r="K31" s="69">
        <v>356</v>
      </c>
      <c r="L31" s="69">
        <f t="shared" si="0"/>
        <v>2168.5279187817259</v>
      </c>
      <c r="M31" s="69">
        <f t="shared" si="1"/>
        <v>2136</v>
      </c>
      <c r="N31" s="71"/>
      <c r="O31" s="68">
        <f t="shared" si="19"/>
        <v>385.78680203045684</v>
      </c>
      <c r="P31" s="72"/>
      <c r="Q31" s="72"/>
      <c r="R31" s="72"/>
      <c r="S31" s="72">
        <f t="shared" si="7"/>
        <v>5.7868020304568404</v>
      </c>
      <c r="T31" s="73">
        <f t="shared" si="8"/>
        <v>380</v>
      </c>
      <c r="U31" s="73">
        <f t="shared" si="3"/>
        <v>2314.7208121827412</v>
      </c>
      <c r="V31" s="73">
        <f t="shared" si="20"/>
        <v>2280</v>
      </c>
      <c r="W31" s="78"/>
      <c r="X31" s="76">
        <f t="shared" si="21"/>
        <v>0</v>
      </c>
      <c r="Y31" s="114">
        <f t="shared" si="22"/>
        <v>0</v>
      </c>
      <c r="Z31" s="115">
        <f t="shared" si="11"/>
        <v>1.4999999999999999E-2</v>
      </c>
      <c r="AA31" s="75">
        <f t="shared" si="23"/>
        <v>6.7415730337078594E-2</v>
      </c>
      <c r="AB31" s="75">
        <f t="shared" si="13"/>
        <v>6.7415730337078594E-2</v>
      </c>
      <c r="AC31" s="75">
        <f t="shared" si="24"/>
        <v>6.7415730337078594E-2</v>
      </c>
      <c r="AD31" s="76"/>
      <c r="AE31" s="74" t="str">
        <f t="shared" si="5"/>
        <v>1101Letras - Português / Espanhol (L)361,4213197969545,421319796954313562168,527918781732136</v>
      </c>
      <c r="AF31" s="76" t="s">
        <v>542</v>
      </c>
      <c r="AG31" s="76"/>
      <c r="AH31" s="76" t="b">
        <f t="shared" si="15"/>
        <v>1</v>
      </c>
      <c r="AJ31" s="74" t="str">
        <f t="shared" si="16"/>
        <v>1101Letras - Português / Espanhol (L)385,7868020304575,786802030456843802314,720812182742280</v>
      </c>
      <c r="AK31" s="74" t="str">
        <f>'2018 1ºS - Região ABC e GRU'!B30&amp;'2018 1ºS - Região ABC e GRU'!D30&amp;'2018 1ºS - Região ABC e GRU'!F30&amp;'2018 1ºS - Região ABC e GRU'!H30&amp;'2018 1ºS - Região ABC e GRU'!J30&amp;'2018 1ºS - Região ABC e GRU'!L30&amp;'2018 1ºS - Região ABC e GRU'!N30</f>
        <v>1101Letras - Português / Espanhol (L)385,7868020304575,786802030456843802314,720812182742280</v>
      </c>
      <c r="AL31" s="76" t="b">
        <f t="shared" si="17"/>
        <v>1</v>
      </c>
    </row>
    <row r="32" spans="1:38" s="74" customFormat="1" ht="15.95" customHeight="1" x14ac:dyDescent="0.25">
      <c r="A32" s="71"/>
      <c r="B32" s="48">
        <v>2010</v>
      </c>
      <c r="C32" s="49"/>
      <c r="D32" s="37" t="s">
        <v>38</v>
      </c>
      <c r="E32" s="71"/>
      <c r="F32" s="69">
        <f t="shared" si="6"/>
        <v>322.84263959390864</v>
      </c>
      <c r="G32" s="69"/>
      <c r="H32" s="69"/>
      <c r="I32" s="69"/>
      <c r="J32" s="69">
        <f t="shared" si="18"/>
        <v>4.8426395939086291</v>
      </c>
      <c r="K32" s="69">
        <v>318</v>
      </c>
      <c r="L32" s="69">
        <f t="shared" si="0"/>
        <v>1937.0558375634519</v>
      </c>
      <c r="M32" s="69">
        <f t="shared" si="1"/>
        <v>1908</v>
      </c>
      <c r="N32" s="71"/>
      <c r="O32" s="68">
        <f t="shared" si="19"/>
        <v>344.16243654822335</v>
      </c>
      <c r="P32" s="72"/>
      <c r="Q32" s="72"/>
      <c r="R32" s="72"/>
      <c r="S32" s="72">
        <f t="shared" si="7"/>
        <v>5.1624365482233543</v>
      </c>
      <c r="T32" s="73">
        <f t="shared" si="8"/>
        <v>339</v>
      </c>
      <c r="U32" s="73">
        <f t="shared" si="3"/>
        <v>2064.9746192893399</v>
      </c>
      <c r="V32" s="73">
        <f t="shared" si="20"/>
        <v>2034</v>
      </c>
      <c r="W32" s="78"/>
      <c r="X32" s="76">
        <f t="shared" si="21"/>
        <v>0</v>
      </c>
      <c r="Y32" s="114">
        <f t="shared" si="22"/>
        <v>0</v>
      </c>
      <c r="Z32" s="115">
        <f t="shared" si="11"/>
        <v>1.4999999999999999E-2</v>
      </c>
      <c r="AA32" s="75">
        <f t="shared" si="23"/>
        <v>6.6037735849056478E-2</v>
      </c>
      <c r="AB32" s="75">
        <f t="shared" si="13"/>
        <v>6.6037735849056478E-2</v>
      </c>
      <c r="AC32" s="75">
        <f t="shared" si="24"/>
        <v>6.60377358490567E-2</v>
      </c>
      <c r="AD32" s="76"/>
      <c r="AE32" s="74" t="str">
        <f t="shared" si="5"/>
        <v>2010Letras - Português / Espanhol (Segunda Licenciatura)322,8426395939094,842639593908633181937,055837563451908</v>
      </c>
      <c r="AF32" s="76" t="s">
        <v>543</v>
      </c>
      <c r="AG32" s="76"/>
      <c r="AH32" s="76" t="b">
        <f t="shared" si="15"/>
        <v>1</v>
      </c>
      <c r="AJ32" s="74" t="str">
        <f t="shared" si="16"/>
        <v>2010Letras - Português / Espanhol (Segunda Licenciatura)344,1624365482235,162436548223353392064,974619289342034</v>
      </c>
      <c r="AK32" s="74" t="str">
        <f>'2018 1ºS - Região ABC e GRU'!B31&amp;'2018 1ºS - Região ABC e GRU'!D31&amp;'2018 1ºS - Região ABC e GRU'!F31&amp;'2018 1ºS - Região ABC e GRU'!H31&amp;'2018 1ºS - Região ABC e GRU'!J31&amp;'2018 1ºS - Região ABC e GRU'!L31&amp;'2018 1ºS - Região ABC e GRU'!N31</f>
        <v>2010Letras - Português / Espanhol (Segunda Licenciatura)344,1624365482235,162436548223353392064,974619289342034</v>
      </c>
      <c r="AL32" s="76" t="b">
        <f t="shared" si="17"/>
        <v>1</v>
      </c>
    </row>
    <row r="33" spans="1:38" s="74" customFormat="1" ht="15.95" customHeight="1" x14ac:dyDescent="0.25">
      <c r="A33" s="71"/>
      <c r="B33" s="48">
        <v>1106</v>
      </c>
      <c r="C33" s="49"/>
      <c r="D33" s="37" t="s">
        <v>17</v>
      </c>
      <c r="E33" s="71"/>
      <c r="F33" s="69">
        <f t="shared" si="6"/>
        <v>345.17766497461929</v>
      </c>
      <c r="G33" s="69"/>
      <c r="H33" s="69"/>
      <c r="I33" s="69"/>
      <c r="J33" s="69">
        <f t="shared" si="18"/>
        <v>5.1776649746192893</v>
      </c>
      <c r="K33" s="69">
        <v>340</v>
      </c>
      <c r="L33" s="69">
        <f t="shared" si="0"/>
        <v>2071.0659898477156</v>
      </c>
      <c r="M33" s="69">
        <f t="shared" si="1"/>
        <v>2040</v>
      </c>
      <c r="N33" s="71"/>
      <c r="O33" s="68">
        <f t="shared" si="19"/>
        <v>368.52791878172587</v>
      </c>
      <c r="P33" s="72"/>
      <c r="Q33" s="72"/>
      <c r="R33" s="72"/>
      <c r="S33" s="72">
        <f t="shared" si="7"/>
        <v>5.527918781725873</v>
      </c>
      <c r="T33" s="73">
        <f t="shared" si="8"/>
        <v>363</v>
      </c>
      <c r="U33" s="73">
        <f t="shared" si="3"/>
        <v>2211.1675126903551</v>
      </c>
      <c r="V33" s="73">
        <f t="shared" si="20"/>
        <v>2178</v>
      </c>
      <c r="W33" s="78"/>
      <c r="X33" s="76">
        <f t="shared" si="21"/>
        <v>0</v>
      </c>
      <c r="Y33" s="114">
        <f t="shared" si="22"/>
        <v>0</v>
      </c>
      <c r="Z33" s="115">
        <f t="shared" si="11"/>
        <v>1.4999999999999999E-2</v>
      </c>
      <c r="AA33" s="75">
        <f t="shared" si="23"/>
        <v>6.7647058823529393E-2</v>
      </c>
      <c r="AB33" s="75">
        <f t="shared" si="13"/>
        <v>6.7647058823529393E-2</v>
      </c>
      <c r="AC33" s="75">
        <f t="shared" si="24"/>
        <v>6.7647058823529393E-2</v>
      </c>
      <c r="AD33" s="76"/>
      <c r="AE33" s="74" t="str">
        <f t="shared" si="5"/>
        <v>1106Logística (T)345,1776649746195,177664974619293402071,065989847722040</v>
      </c>
      <c r="AF33" s="76" t="s">
        <v>544</v>
      </c>
      <c r="AG33" s="76"/>
      <c r="AH33" s="76" t="b">
        <f t="shared" si="15"/>
        <v>1</v>
      </c>
      <c r="AJ33" s="74" t="str">
        <f t="shared" si="16"/>
        <v>1106Logística (T)368,5279187817265,527918781725873632211,167512690362178</v>
      </c>
      <c r="AK33" s="74" t="str">
        <f>'2018 1ºS - Região ABC e GRU'!B32&amp;'2018 1ºS - Região ABC e GRU'!D32&amp;'2018 1ºS - Região ABC e GRU'!F32&amp;'2018 1ºS - Região ABC e GRU'!H32&amp;'2018 1ºS - Região ABC e GRU'!J32&amp;'2018 1ºS - Região ABC e GRU'!L32&amp;'2018 1ºS - Região ABC e GRU'!N32</f>
        <v>1106Logística (T)368,5279187817265,527918781725873632211,167512690362178</v>
      </c>
      <c r="AL33" s="76" t="b">
        <f t="shared" si="17"/>
        <v>1</v>
      </c>
    </row>
    <row r="34" spans="1:38" s="74" customFormat="1" ht="15.95" customHeight="1" x14ac:dyDescent="0.25">
      <c r="A34" s="71"/>
      <c r="B34" s="48">
        <v>1131</v>
      </c>
      <c r="C34" s="49"/>
      <c r="D34" s="37" t="s">
        <v>18</v>
      </c>
      <c r="E34" s="71"/>
      <c r="F34" s="69">
        <f t="shared" si="6"/>
        <v>345.17766497461929</v>
      </c>
      <c r="G34" s="69"/>
      <c r="H34" s="69"/>
      <c r="I34" s="69"/>
      <c r="J34" s="69">
        <f t="shared" si="18"/>
        <v>5.1776649746192893</v>
      </c>
      <c r="K34" s="69">
        <v>340</v>
      </c>
      <c r="L34" s="69">
        <f t="shared" si="0"/>
        <v>2071.0659898477156</v>
      </c>
      <c r="M34" s="69">
        <f t="shared" si="1"/>
        <v>2040</v>
      </c>
      <c r="N34" s="71"/>
      <c r="O34" s="68">
        <f t="shared" si="19"/>
        <v>368.52791878172587</v>
      </c>
      <c r="P34" s="72"/>
      <c r="Q34" s="72"/>
      <c r="R34" s="72"/>
      <c r="S34" s="72">
        <f t="shared" si="7"/>
        <v>5.527918781725873</v>
      </c>
      <c r="T34" s="73">
        <f t="shared" si="8"/>
        <v>363</v>
      </c>
      <c r="U34" s="73">
        <f t="shared" si="3"/>
        <v>2211.1675126903551</v>
      </c>
      <c r="V34" s="73">
        <f t="shared" si="20"/>
        <v>2178</v>
      </c>
      <c r="W34" s="78"/>
      <c r="X34" s="76">
        <f t="shared" si="21"/>
        <v>0</v>
      </c>
      <c r="Y34" s="114">
        <f t="shared" si="22"/>
        <v>0</v>
      </c>
      <c r="Z34" s="115">
        <f t="shared" si="11"/>
        <v>1.4999999999999999E-2</v>
      </c>
      <c r="AA34" s="75">
        <f t="shared" si="23"/>
        <v>6.7647058823529393E-2</v>
      </c>
      <c r="AB34" s="75">
        <f t="shared" si="13"/>
        <v>6.7647058823529393E-2</v>
      </c>
      <c r="AC34" s="75">
        <f t="shared" si="24"/>
        <v>6.7647058823529393E-2</v>
      </c>
      <c r="AD34" s="76"/>
      <c r="AE34" s="74" t="str">
        <f t="shared" si="5"/>
        <v>1131Marketing (T)345,1776649746195,177664974619293402071,065989847722040</v>
      </c>
      <c r="AF34" s="76" t="s">
        <v>545</v>
      </c>
      <c r="AG34" s="76"/>
      <c r="AH34" s="76" t="b">
        <f t="shared" si="15"/>
        <v>1</v>
      </c>
      <c r="AJ34" s="74" t="str">
        <f t="shared" si="16"/>
        <v>1131Marketing (T)368,5279187817265,527918781725873632211,167512690362178</v>
      </c>
      <c r="AK34" s="74" t="str">
        <f>'2018 1ºS - Região ABC e GRU'!B33&amp;'2018 1ºS - Região ABC e GRU'!D33&amp;'2018 1ºS - Região ABC e GRU'!F33&amp;'2018 1ºS - Região ABC e GRU'!H33&amp;'2018 1ºS - Região ABC e GRU'!J33&amp;'2018 1ºS - Região ABC e GRU'!L33&amp;'2018 1ºS - Região ABC e GRU'!N33</f>
        <v>1131Marketing (T)368,5279187817265,527918781725873632211,167512690362178</v>
      </c>
      <c r="AL34" s="76" t="b">
        <f t="shared" si="17"/>
        <v>1</v>
      </c>
    </row>
    <row r="35" spans="1:38" s="74" customFormat="1" ht="15.95" customHeight="1" x14ac:dyDescent="0.25">
      <c r="A35" s="71"/>
      <c r="B35" s="48">
        <v>1104</v>
      </c>
      <c r="C35" s="49"/>
      <c r="D35" s="37" t="s">
        <v>47</v>
      </c>
      <c r="E35" s="71"/>
      <c r="F35" s="69">
        <f t="shared" si="6"/>
        <v>310.65989847715736</v>
      </c>
      <c r="G35" s="69"/>
      <c r="H35" s="69"/>
      <c r="I35" s="69"/>
      <c r="J35" s="69">
        <f t="shared" si="18"/>
        <v>4.6598984771573599</v>
      </c>
      <c r="K35" s="69">
        <v>306</v>
      </c>
      <c r="L35" s="69">
        <f t="shared" si="0"/>
        <v>1863.959390862944</v>
      </c>
      <c r="M35" s="69">
        <f t="shared" si="1"/>
        <v>1836</v>
      </c>
      <c r="N35" s="71"/>
      <c r="O35" s="68">
        <f t="shared" si="19"/>
        <v>330.96446700507613</v>
      </c>
      <c r="P35" s="72"/>
      <c r="Q35" s="72"/>
      <c r="R35" s="72"/>
      <c r="S35" s="72">
        <f t="shared" si="7"/>
        <v>4.9644670050761306</v>
      </c>
      <c r="T35" s="73">
        <f t="shared" si="8"/>
        <v>326</v>
      </c>
      <c r="U35" s="73">
        <f t="shared" si="3"/>
        <v>1985.7868020304568</v>
      </c>
      <c r="V35" s="73">
        <f t="shared" si="20"/>
        <v>1956</v>
      </c>
      <c r="W35" s="78"/>
      <c r="X35" s="76">
        <f t="shared" si="21"/>
        <v>0</v>
      </c>
      <c r="Y35" s="114">
        <f t="shared" si="22"/>
        <v>0</v>
      </c>
      <c r="Z35" s="115">
        <f t="shared" si="11"/>
        <v>1.4999999999999999E-2</v>
      </c>
      <c r="AA35" s="75">
        <f t="shared" si="23"/>
        <v>6.5359477124182996E-2</v>
      </c>
      <c r="AB35" s="75">
        <f t="shared" si="13"/>
        <v>6.5359477124182996E-2</v>
      </c>
      <c r="AC35" s="75">
        <f t="shared" si="24"/>
        <v>6.5359477124182996E-2</v>
      </c>
      <c r="AD35" s="76"/>
      <c r="AE35" s="74" t="str">
        <f t="shared" si="5"/>
        <v>1104Marketing (T) (Online)310,6598984771574,659898477157363061863,959390862941836</v>
      </c>
      <c r="AF35" s="76" t="s">
        <v>546</v>
      </c>
      <c r="AG35" s="76"/>
      <c r="AH35" s="76" t="b">
        <f t="shared" si="15"/>
        <v>1</v>
      </c>
      <c r="AJ35" s="74" t="str">
        <f t="shared" si="16"/>
        <v>1104Marketing (T) (Online)330,9644670050764,964467005076133261985,786802030461956</v>
      </c>
      <c r="AK35" s="74" t="str">
        <f>'2018 1ºS - Região ABC e GRU'!B34&amp;'2018 1ºS - Região ABC e GRU'!D34&amp;'2018 1ºS - Região ABC e GRU'!F34&amp;'2018 1ºS - Região ABC e GRU'!H34&amp;'2018 1ºS - Região ABC e GRU'!J34&amp;'2018 1ºS - Região ABC e GRU'!L34&amp;'2018 1ºS - Região ABC e GRU'!N34</f>
        <v>1104Marketing (T) (Online)330,9644670050764,964467005076133261985,786802030461956</v>
      </c>
      <c r="AL35" s="76" t="b">
        <f t="shared" si="17"/>
        <v>1</v>
      </c>
    </row>
    <row r="36" spans="1:38" s="74" customFormat="1" ht="15.95" customHeight="1" x14ac:dyDescent="0.25">
      <c r="A36" s="71"/>
      <c r="B36" s="48">
        <v>1111</v>
      </c>
      <c r="C36" s="49"/>
      <c r="D36" s="37" t="s">
        <v>28</v>
      </c>
      <c r="E36" s="71"/>
      <c r="F36" s="69">
        <f t="shared" si="6"/>
        <v>361.42131979695432</v>
      </c>
      <c r="G36" s="69"/>
      <c r="H36" s="69"/>
      <c r="I36" s="69"/>
      <c r="J36" s="69">
        <f t="shared" si="18"/>
        <v>5.4213197969543145</v>
      </c>
      <c r="K36" s="69">
        <v>356</v>
      </c>
      <c r="L36" s="69">
        <f t="shared" si="0"/>
        <v>2168.5279187817259</v>
      </c>
      <c r="M36" s="69">
        <f t="shared" si="1"/>
        <v>2136</v>
      </c>
      <c r="N36" s="71"/>
      <c r="O36" s="68">
        <f t="shared" si="19"/>
        <v>385.78680203045684</v>
      </c>
      <c r="P36" s="72"/>
      <c r="Q36" s="72"/>
      <c r="R36" s="72"/>
      <c r="S36" s="72">
        <f t="shared" si="7"/>
        <v>5.7868020304568404</v>
      </c>
      <c r="T36" s="73">
        <f t="shared" si="8"/>
        <v>380</v>
      </c>
      <c r="U36" s="73">
        <f t="shared" si="3"/>
        <v>2314.7208121827412</v>
      </c>
      <c r="V36" s="73">
        <f t="shared" si="20"/>
        <v>2280</v>
      </c>
      <c r="W36" s="78"/>
      <c r="X36" s="76">
        <f t="shared" si="21"/>
        <v>0</v>
      </c>
      <c r="Y36" s="114">
        <f t="shared" si="22"/>
        <v>0</v>
      </c>
      <c r="Z36" s="115">
        <f t="shared" si="11"/>
        <v>1.4999999999999999E-2</v>
      </c>
      <c r="AA36" s="75">
        <f t="shared" si="23"/>
        <v>6.7415730337078594E-2</v>
      </c>
      <c r="AB36" s="75">
        <f t="shared" si="13"/>
        <v>6.7415730337078594E-2</v>
      </c>
      <c r="AC36" s="75">
        <f t="shared" si="24"/>
        <v>6.7415730337078594E-2</v>
      </c>
      <c r="AD36" s="76"/>
      <c r="AE36" s="74" t="str">
        <f t="shared" si="5"/>
        <v>1111Matemática (L)361,4213197969545,421319796954313562168,527918781732136</v>
      </c>
      <c r="AF36" s="76" t="s">
        <v>547</v>
      </c>
      <c r="AG36" s="76"/>
      <c r="AH36" s="76" t="b">
        <f t="shared" si="15"/>
        <v>1</v>
      </c>
      <c r="AJ36" s="74" t="str">
        <f t="shared" si="16"/>
        <v>1111Matemática (L)385,7868020304575,786802030456843802314,720812182742280</v>
      </c>
      <c r="AK36" s="74" t="str">
        <f>'2018 1ºS - Região ABC e GRU'!B35&amp;'2018 1ºS - Região ABC e GRU'!D35&amp;'2018 1ºS - Região ABC e GRU'!F35&amp;'2018 1ºS - Região ABC e GRU'!H35&amp;'2018 1ºS - Região ABC e GRU'!J35&amp;'2018 1ºS - Região ABC e GRU'!L35&amp;'2018 1ºS - Região ABC e GRU'!N35</f>
        <v>1111Matemática (L)385,7868020304575,786802030456843802314,720812182742280</v>
      </c>
      <c r="AL36" s="76" t="b">
        <f t="shared" si="17"/>
        <v>1</v>
      </c>
    </row>
    <row r="37" spans="1:38" s="74" customFormat="1" ht="15.95" customHeight="1" x14ac:dyDescent="0.25">
      <c r="A37" s="71"/>
      <c r="B37" s="48">
        <v>2006</v>
      </c>
      <c r="C37" s="49"/>
      <c r="D37" s="37" t="s">
        <v>39</v>
      </c>
      <c r="E37" s="71"/>
      <c r="F37" s="69">
        <f t="shared" si="6"/>
        <v>322.84263959390864</v>
      </c>
      <c r="G37" s="69"/>
      <c r="H37" s="69"/>
      <c r="I37" s="69"/>
      <c r="J37" s="69">
        <f t="shared" si="18"/>
        <v>4.8426395939086291</v>
      </c>
      <c r="K37" s="69">
        <v>318</v>
      </c>
      <c r="L37" s="69">
        <f t="shared" si="0"/>
        <v>1937.0558375634519</v>
      </c>
      <c r="M37" s="69">
        <f t="shared" si="1"/>
        <v>1908</v>
      </c>
      <c r="N37" s="71"/>
      <c r="O37" s="68">
        <f t="shared" si="19"/>
        <v>344.16243654822335</v>
      </c>
      <c r="P37" s="72"/>
      <c r="Q37" s="72"/>
      <c r="R37" s="72"/>
      <c r="S37" s="72">
        <f t="shared" si="7"/>
        <v>5.1624365482233543</v>
      </c>
      <c r="T37" s="73">
        <f t="shared" si="8"/>
        <v>339</v>
      </c>
      <c r="U37" s="73">
        <f t="shared" si="3"/>
        <v>2064.9746192893399</v>
      </c>
      <c r="V37" s="73">
        <f t="shared" si="20"/>
        <v>2034</v>
      </c>
      <c r="W37" s="78"/>
      <c r="X37" s="76">
        <f t="shared" si="21"/>
        <v>0</v>
      </c>
      <c r="Y37" s="114">
        <f t="shared" si="22"/>
        <v>0</v>
      </c>
      <c r="Z37" s="115">
        <f t="shared" si="11"/>
        <v>1.4999999999999999E-2</v>
      </c>
      <c r="AA37" s="75">
        <f t="shared" si="23"/>
        <v>6.6037735849056478E-2</v>
      </c>
      <c r="AB37" s="75">
        <f t="shared" si="13"/>
        <v>6.6037735849056478E-2</v>
      </c>
      <c r="AC37" s="75">
        <f t="shared" si="24"/>
        <v>6.60377358490567E-2</v>
      </c>
      <c r="AD37" s="76"/>
      <c r="AE37" s="74" t="str">
        <f t="shared" si="5"/>
        <v>2006Matemática (Segunda Licenciatura)322,8426395939094,842639593908633181937,055837563451908</v>
      </c>
      <c r="AF37" s="76" t="s">
        <v>548</v>
      </c>
      <c r="AG37" s="76"/>
      <c r="AH37" s="76" t="b">
        <f t="shared" si="15"/>
        <v>1</v>
      </c>
      <c r="AJ37" s="74" t="str">
        <f t="shared" si="16"/>
        <v>2006Matemática (Segunda Licenciatura)344,1624365482235,162436548223353392064,974619289342034</v>
      </c>
      <c r="AK37" s="74" t="str">
        <f>'2018 1ºS - Região ABC e GRU'!B36&amp;'2018 1ºS - Região ABC e GRU'!D36&amp;'2018 1ºS - Região ABC e GRU'!F36&amp;'2018 1ºS - Região ABC e GRU'!H36&amp;'2018 1ºS - Região ABC e GRU'!J36&amp;'2018 1ºS - Região ABC e GRU'!L36&amp;'2018 1ºS - Região ABC e GRU'!N36</f>
        <v>2006Matemática (Segunda Licenciatura)344,1624365482235,162436548223353392064,974619289342034</v>
      </c>
      <c r="AL37" s="76" t="b">
        <f t="shared" si="17"/>
        <v>1</v>
      </c>
    </row>
    <row r="38" spans="1:38" s="74" customFormat="1" ht="15.95" customHeight="1" x14ac:dyDescent="0.25">
      <c r="A38" s="71"/>
      <c r="B38" s="48">
        <v>1102</v>
      </c>
      <c r="C38" s="49"/>
      <c r="D38" s="37" t="s">
        <v>58</v>
      </c>
      <c r="E38" s="71"/>
      <c r="F38" s="69">
        <f t="shared" si="6"/>
        <v>361.42131979695432</v>
      </c>
      <c r="G38" s="69"/>
      <c r="H38" s="69"/>
      <c r="I38" s="69"/>
      <c r="J38" s="69">
        <f t="shared" si="18"/>
        <v>5.4213197969543145</v>
      </c>
      <c r="K38" s="69">
        <v>356</v>
      </c>
      <c r="L38" s="69">
        <f t="shared" si="0"/>
        <v>2168.5279187817259</v>
      </c>
      <c r="M38" s="69">
        <f t="shared" si="1"/>
        <v>2136</v>
      </c>
      <c r="N38" s="71"/>
      <c r="O38" s="68">
        <f t="shared" si="19"/>
        <v>385.78680203045684</v>
      </c>
      <c r="P38" s="72"/>
      <c r="Q38" s="72"/>
      <c r="R38" s="72"/>
      <c r="S38" s="72">
        <f t="shared" si="7"/>
        <v>5.7868020304568404</v>
      </c>
      <c r="T38" s="73">
        <f t="shared" si="8"/>
        <v>380</v>
      </c>
      <c r="U38" s="73">
        <f t="shared" si="3"/>
        <v>2314.7208121827412</v>
      </c>
      <c r="V38" s="73">
        <f t="shared" si="20"/>
        <v>2280</v>
      </c>
      <c r="W38" s="78"/>
      <c r="X38" s="76">
        <f t="shared" si="21"/>
        <v>0</v>
      </c>
      <c r="Y38" s="114">
        <f t="shared" si="22"/>
        <v>0</v>
      </c>
      <c r="Z38" s="115">
        <f t="shared" si="11"/>
        <v>1.4999999999999999E-2</v>
      </c>
      <c r="AA38" s="75">
        <f t="shared" si="23"/>
        <v>6.7415730337078594E-2</v>
      </c>
      <c r="AB38" s="75">
        <f t="shared" si="13"/>
        <v>6.7415730337078594E-2</v>
      </c>
      <c r="AC38" s="75">
        <f t="shared" si="24"/>
        <v>6.7415730337078594E-2</v>
      </c>
      <c r="AD38" s="76"/>
      <c r="AE38" s="74" t="str">
        <f t="shared" si="5"/>
        <v>1102Pedagogia (L) - Docência na Ed Infantil e nas Séries Iniciais do EF361,4213197969545,421319796954313562168,527918781732136</v>
      </c>
      <c r="AF38" s="76" t="s">
        <v>549</v>
      </c>
      <c r="AG38" s="76"/>
      <c r="AH38" s="76" t="b">
        <f t="shared" si="15"/>
        <v>1</v>
      </c>
      <c r="AJ38" s="74" t="str">
        <f t="shared" si="16"/>
        <v>1102Pedagogia (L) - Docência na Ed Infantil e nas Séries Iniciais do EF385,7868020304575,786802030456843802314,720812182742280</v>
      </c>
      <c r="AK38" s="74" t="str">
        <f>'2018 1ºS - Região ABC e GRU'!B37&amp;'2018 1ºS - Região ABC e GRU'!D37&amp;'2018 1ºS - Região ABC e GRU'!F37&amp;'2018 1ºS - Região ABC e GRU'!H37&amp;'2018 1ºS - Região ABC e GRU'!J37&amp;'2018 1ºS - Região ABC e GRU'!L37&amp;'2018 1ºS - Região ABC e GRU'!N37</f>
        <v>1102Pedagogia (L) - Docência na Ed Infantil e nas Séries Iniciais do EF385,7868020304575,786802030456843802314,720812182742280</v>
      </c>
      <c r="AL38" s="76" t="b">
        <f t="shared" si="17"/>
        <v>1</v>
      </c>
    </row>
    <row r="39" spans="1:38" s="74" customFormat="1" ht="15.95" customHeight="1" x14ac:dyDescent="0.25">
      <c r="A39" s="71"/>
      <c r="B39" s="48">
        <v>2005</v>
      </c>
      <c r="C39" s="49"/>
      <c r="D39" s="37" t="s">
        <v>40</v>
      </c>
      <c r="E39" s="71"/>
      <c r="F39" s="69">
        <f t="shared" si="6"/>
        <v>322.84263959390864</v>
      </c>
      <c r="G39" s="69"/>
      <c r="H39" s="69"/>
      <c r="I39" s="69"/>
      <c r="J39" s="69">
        <f t="shared" si="18"/>
        <v>4.8426395939086291</v>
      </c>
      <c r="K39" s="69">
        <v>318</v>
      </c>
      <c r="L39" s="69">
        <f t="shared" si="0"/>
        <v>1937.0558375634519</v>
      </c>
      <c r="M39" s="69">
        <f t="shared" si="1"/>
        <v>1908</v>
      </c>
      <c r="N39" s="71"/>
      <c r="O39" s="68">
        <f t="shared" si="19"/>
        <v>344.16243654822335</v>
      </c>
      <c r="P39" s="72"/>
      <c r="Q39" s="72"/>
      <c r="R39" s="72"/>
      <c r="S39" s="72">
        <f t="shared" si="7"/>
        <v>5.1624365482233543</v>
      </c>
      <c r="T39" s="73">
        <f t="shared" si="8"/>
        <v>339</v>
      </c>
      <c r="U39" s="73">
        <f t="shared" si="3"/>
        <v>2064.9746192893399</v>
      </c>
      <c r="V39" s="73">
        <f t="shared" si="20"/>
        <v>2034</v>
      </c>
      <c r="W39" s="78"/>
      <c r="X39" s="76">
        <f t="shared" si="21"/>
        <v>0</v>
      </c>
      <c r="Y39" s="114">
        <f t="shared" si="22"/>
        <v>0</v>
      </c>
      <c r="Z39" s="115">
        <f t="shared" si="11"/>
        <v>1.4999999999999999E-2</v>
      </c>
      <c r="AA39" s="75">
        <f t="shared" si="23"/>
        <v>6.6037735849056478E-2</v>
      </c>
      <c r="AB39" s="75">
        <f t="shared" si="13"/>
        <v>6.6037735849056478E-2</v>
      </c>
      <c r="AC39" s="75">
        <f t="shared" si="24"/>
        <v>6.60377358490567E-2</v>
      </c>
      <c r="AD39" s="76"/>
      <c r="AE39" s="74" t="str">
        <f t="shared" si="5"/>
        <v>2005Pedagogia (Segunda Licenciatura)322,8426395939094,842639593908633181937,055837563451908</v>
      </c>
      <c r="AF39" s="76" t="s">
        <v>550</v>
      </c>
      <c r="AG39" s="76"/>
      <c r="AH39" s="76" t="b">
        <f t="shared" si="15"/>
        <v>1</v>
      </c>
      <c r="AJ39" s="74" t="str">
        <f t="shared" si="16"/>
        <v>2005Pedagogia (Segunda Licenciatura)344,1624365482235,162436548223353392064,974619289342034</v>
      </c>
      <c r="AK39" s="74" t="str">
        <f>'2018 1ºS - Região ABC e GRU'!B38&amp;'2018 1ºS - Região ABC e GRU'!D38&amp;'2018 1ºS - Região ABC e GRU'!F38&amp;'2018 1ºS - Região ABC e GRU'!H38&amp;'2018 1ºS - Região ABC e GRU'!J38&amp;'2018 1ºS - Região ABC e GRU'!L38&amp;'2018 1ºS - Região ABC e GRU'!N38</f>
        <v>2005Pedagogia (Segunda Licenciatura)344,1624365482235,162436548223353392064,974619289342034</v>
      </c>
      <c r="AL39" s="76" t="b">
        <f t="shared" si="17"/>
        <v>1</v>
      </c>
    </row>
    <row r="40" spans="1:38" s="74" customFormat="1" ht="15.95" customHeight="1" x14ac:dyDescent="0.25">
      <c r="A40" s="71"/>
      <c r="B40" s="48">
        <v>1108</v>
      </c>
      <c r="C40" s="49"/>
      <c r="D40" s="37" t="s">
        <v>59</v>
      </c>
      <c r="E40" s="71"/>
      <c r="F40" s="69">
        <f t="shared" si="6"/>
        <v>345.17766497461929</v>
      </c>
      <c r="G40" s="69"/>
      <c r="H40" s="69"/>
      <c r="I40" s="69"/>
      <c r="J40" s="69">
        <f t="shared" si="18"/>
        <v>5.1776649746192893</v>
      </c>
      <c r="K40" s="69">
        <v>340</v>
      </c>
      <c r="L40" s="69">
        <f t="shared" si="0"/>
        <v>2071.0659898477156</v>
      </c>
      <c r="M40" s="69">
        <f t="shared" si="1"/>
        <v>2040</v>
      </c>
      <c r="N40" s="71"/>
      <c r="O40" s="68">
        <f t="shared" si="19"/>
        <v>368.52791878172587</v>
      </c>
      <c r="P40" s="72"/>
      <c r="Q40" s="72"/>
      <c r="R40" s="72"/>
      <c r="S40" s="72">
        <f t="shared" si="7"/>
        <v>5.527918781725873</v>
      </c>
      <c r="T40" s="73">
        <f t="shared" si="8"/>
        <v>363</v>
      </c>
      <c r="U40" s="73">
        <f t="shared" si="3"/>
        <v>2211.1675126903551</v>
      </c>
      <c r="V40" s="73">
        <f t="shared" si="20"/>
        <v>2178</v>
      </c>
      <c r="W40" s="78"/>
      <c r="X40" s="76">
        <f t="shared" si="21"/>
        <v>0</v>
      </c>
      <c r="Y40" s="114">
        <f t="shared" si="22"/>
        <v>0</v>
      </c>
      <c r="Z40" s="115">
        <f t="shared" si="11"/>
        <v>1.4999999999999999E-2</v>
      </c>
      <c r="AA40" s="75">
        <f t="shared" si="23"/>
        <v>6.7647058823529393E-2</v>
      </c>
      <c r="AB40" s="75">
        <f t="shared" si="13"/>
        <v>6.7647058823529393E-2</v>
      </c>
      <c r="AC40" s="75">
        <f t="shared" si="24"/>
        <v>6.7647058823529393E-2</v>
      </c>
      <c r="AD40" s="76"/>
      <c r="AE40" s="74" t="str">
        <f t="shared" si="5"/>
        <v>1108Processos Gerenciais (T) - Gestão de Pequenas e Médias Empresas345,1776649746195,177664974619293402071,065989847722040</v>
      </c>
      <c r="AF40" s="76" t="s">
        <v>551</v>
      </c>
      <c r="AG40" s="76"/>
      <c r="AH40" s="76" t="b">
        <f t="shared" si="15"/>
        <v>1</v>
      </c>
      <c r="AJ40" s="74" t="str">
        <f t="shared" si="16"/>
        <v>1108Processos Gerenciais (T) - Gestão de Pequenas e Médias Empresas368,5279187817265,527918781725873632211,167512690362178</v>
      </c>
      <c r="AK40" s="74" t="str">
        <f>'2018 1ºS - Região ABC e GRU'!B39&amp;'2018 1ºS - Região ABC e GRU'!D39&amp;'2018 1ºS - Região ABC e GRU'!F39&amp;'2018 1ºS - Região ABC e GRU'!H39&amp;'2018 1ºS - Região ABC e GRU'!J39&amp;'2018 1ºS - Região ABC e GRU'!L39&amp;'2018 1ºS - Região ABC e GRU'!N39</f>
        <v>1108Processos Gerenciais (T) - Gestão de Pequenas e Médias Empresas368,5279187817265,527918781725873632211,167512690362178</v>
      </c>
      <c r="AL40" s="76" t="b">
        <f t="shared" si="17"/>
        <v>1</v>
      </c>
    </row>
    <row r="41" spans="1:38" s="74" customFormat="1" ht="15.95" customHeight="1" x14ac:dyDescent="0.25">
      <c r="A41" s="71"/>
      <c r="B41" s="48">
        <v>1127</v>
      </c>
      <c r="C41" s="49"/>
      <c r="D41" s="37" t="s">
        <v>53</v>
      </c>
      <c r="E41" s="71"/>
      <c r="F41" s="69">
        <f t="shared" si="6"/>
        <v>340.10152284263961</v>
      </c>
      <c r="G41" s="69"/>
      <c r="H41" s="69"/>
      <c r="I41" s="69"/>
      <c r="J41" s="69">
        <f t="shared" si="18"/>
        <v>5.1015228426395938</v>
      </c>
      <c r="K41" s="69">
        <v>335</v>
      </c>
      <c r="L41" s="69">
        <f t="shared" si="0"/>
        <v>2040.6091370558377</v>
      </c>
      <c r="M41" s="69">
        <f t="shared" si="1"/>
        <v>2010</v>
      </c>
      <c r="N41" s="71"/>
      <c r="O41" s="68">
        <f t="shared" si="19"/>
        <v>362.43654822335026</v>
      </c>
      <c r="P41" s="72"/>
      <c r="Q41" s="72"/>
      <c r="R41" s="72"/>
      <c r="S41" s="72">
        <f t="shared" si="7"/>
        <v>5.4365482233502576</v>
      </c>
      <c r="T41" s="73">
        <f t="shared" si="8"/>
        <v>357</v>
      </c>
      <c r="U41" s="73">
        <f t="shared" si="3"/>
        <v>2174.6192893401017</v>
      </c>
      <c r="V41" s="73">
        <f t="shared" si="20"/>
        <v>2142</v>
      </c>
      <c r="W41" s="78"/>
      <c r="X41" s="76">
        <f t="shared" si="21"/>
        <v>0</v>
      </c>
      <c r="Y41" s="114">
        <f t="shared" si="22"/>
        <v>0</v>
      </c>
      <c r="Z41" s="115">
        <f t="shared" si="11"/>
        <v>1.4999999999999999E-2</v>
      </c>
      <c r="AA41" s="75">
        <f t="shared" si="23"/>
        <v>6.5671641791044788E-2</v>
      </c>
      <c r="AB41" s="75">
        <f t="shared" si="13"/>
        <v>6.5671641791044788E-2</v>
      </c>
      <c r="AC41" s="75">
        <f t="shared" si="24"/>
        <v>6.5671641791044788E-2</v>
      </c>
      <c r="AD41" s="76"/>
      <c r="AE41" s="74" t="str">
        <f t="shared" si="5"/>
        <v>1127Segurança Pública (T) (Online)340,101522842645,101522842639593352040,609137055842010</v>
      </c>
      <c r="AF41" s="76" t="s">
        <v>552</v>
      </c>
      <c r="AG41" s="76"/>
      <c r="AH41" s="76" t="b">
        <f t="shared" si="15"/>
        <v>1</v>
      </c>
      <c r="AJ41" s="74" t="str">
        <f t="shared" si="16"/>
        <v>1127Segurança Pública (T) (Online)362,436548223355,436548223350263572174,61928934012142</v>
      </c>
      <c r="AK41" s="74" t="str">
        <f>'2018 1ºS - Região ABC e GRU'!B40&amp;'2018 1ºS - Região ABC e GRU'!D40&amp;'2018 1ºS - Região ABC e GRU'!F40&amp;'2018 1ºS - Região ABC e GRU'!H40&amp;'2018 1ºS - Região ABC e GRU'!J40&amp;'2018 1ºS - Região ABC e GRU'!L40&amp;'2018 1ºS - Região ABC e GRU'!N40</f>
        <v>1127Segurança Pública (T) (Online)362,436548223355,436548223350263572174,61928934012142</v>
      </c>
      <c r="AL41" s="76" t="b">
        <f t="shared" si="17"/>
        <v>1</v>
      </c>
    </row>
    <row r="42" spans="1:38" s="74" customFormat="1" ht="15.95" customHeight="1" x14ac:dyDescent="0.25">
      <c r="A42" s="71"/>
      <c r="B42" s="48">
        <v>1123</v>
      </c>
      <c r="C42" s="49"/>
      <c r="D42" s="37" t="s">
        <v>20</v>
      </c>
      <c r="E42" s="71"/>
      <c r="F42" s="69">
        <f t="shared" si="6"/>
        <v>398.98477157360406</v>
      </c>
      <c r="G42" s="69"/>
      <c r="H42" s="69"/>
      <c r="I42" s="69"/>
      <c r="J42" s="69">
        <f t="shared" si="18"/>
        <v>5.9847715736040605</v>
      </c>
      <c r="K42" s="69">
        <v>393</v>
      </c>
      <c r="L42" s="69">
        <f t="shared" si="0"/>
        <v>2393.9086294416243</v>
      </c>
      <c r="M42" s="69">
        <f t="shared" si="1"/>
        <v>2358</v>
      </c>
      <c r="N42" s="71"/>
      <c r="O42" s="68">
        <f t="shared" si="19"/>
        <v>425.38071065989845</v>
      </c>
      <c r="P42" s="72"/>
      <c r="Q42" s="72"/>
      <c r="R42" s="72"/>
      <c r="S42" s="72">
        <f t="shared" si="7"/>
        <v>6.3807106598984547</v>
      </c>
      <c r="T42" s="73">
        <f t="shared" si="8"/>
        <v>419</v>
      </c>
      <c r="U42" s="73">
        <f t="shared" si="3"/>
        <v>2552.284263959391</v>
      </c>
      <c r="V42" s="73">
        <f t="shared" si="20"/>
        <v>2514</v>
      </c>
      <c r="W42" s="78"/>
      <c r="X42" s="76">
        <f t="shared" si="21"/>
        <v>0</v>
      </c>
      <c r="Y42" s="114">
        <f t="shared" si="22"/>
        <v>0</v>
      </c>
      <c r="Z42" s="115">
        <f t="shared" si="11"/>
        <v>1.4999999999999999E-2</v>
      </c>
      <c r="AA42" s="75">
        <f t="shared" si="23"/>
        <v>6.61577608142494E-2</v>
      </c>
      <c r="AB42" s="75">
        <f t="shared" si="13"/>
        <v>6.61577608142494E-2</v>
      </c>
      <c r="AC42" s="75">
        <f t="shared" si="24"/>
        <v>6.61577608142494E-2</v>
      </c>
      <c r="AD42" s="76"/>
      <c r="AE42" s="74" t="str">
        <f t="shared" si="5"/>
        <v>1123Sistemas de Informação (B)398,9847715736045,984771573604063932393,908629441622358</v>
      </c>
      <c r="AF42" s="76" t="s">
        <v>553</v>
      </c>
      <c r="AG42" s="76"/>
      <c r="AH42" s="76" t="b">
        <f t="shared" si="15"/>
        <v>1</v>
      </c>
      <c r="AJ42" s="74" t="str">
        <f t="shared" si="16"/>
        <v>1123Sistemas de Informação (B)425,3807106598986,380710659898454192552,284263959392514</v>
      </c>
      <c r="AK42" s="74" t="str">
        <f>'2018 1ºS - Região ABC e GRU'!B41&amp;'2018 1ºS - Região ABC e GRU'!D41&amp;'2018 1ºS - Região ABC e GRU'!F41&amp;'2018 1ºS - Região ABC e GRU'!H41&amp;'2018 1ºS - Região ABC e GRU'!J41&amp;'2018 1ºS - Região ABC e GRU'!L41&amp;'2018 1ºS - Região ABC e GRU'!N41</f>
        <v>1123Sistemas de Informação (B)425,3807106598986,380710659898454192552,284263959392514</v>
      </c>
      <c r="AL42" s="76" t="b">
        <f t="shared" si="17"/>
        <v>1</v>
      </c>
    </row>
    <row r="43" spans="1:38" s="74" customFormat="1" ht="15.95" customHeight="1" x14ac:dyDescent="0.25">
      <c r="A43" s="71"/>
      <c r="B43" s="48">
        <v>1103</v>
      </c>
      <c r="C43" s="49"/>
      <c r="D43" s="37" t="s">
        <v>21</v>
      </c>
      <c r="E43" s="71"/>
      <c r="F43" s="69">
        <f t="shared" si="6"/>
        <v>398.98477157360406</v>
      </c>
      <c r="G43" s="69"/>
      <c r="H43" s="69"/>
      <c r="I43" s="69"/>
      <c r="J43" s="69">
        <f t="shared" si="18"/>
        <v>5.9847715736040605</v>
      </c>
      <c r="K43" s="69">
        <v>393</v>
      </c>
      <c r="L43" s="69">
        <f t="shared" si="0"/>
        <v>2393.9086294416243</v>
      </c>
      <c r="M43" s="69">
        <f t="shared" si="1"/>
        <v>2358</v>
      </c>
      <c r="N43" s="71"/>
      <c r="O43" s="68">
        <f t="shared" si="19"/>
        <v>425.38071065989845</v>
      </c>
      <c r="P43" s="72"/>
      <c r="Q43" s="72"/>
      <c r="R43" s="72"/>
      <c r="S43" s="72">
        <f t="shared" si="7"/>
        <v>6.3807106598984547</v>
      </c>
      <c r="T43" s="73">
        <f t="shared" si="8"/>
        <v>419</v>
      </c>
      <c r="U43" s="73">
        <f t="shared" si="3"/>
        <v>2552.284263959391</v>
      </c>
      <c r="V43" s="73">
        <f t="shared" si="20"/>
        <v>2514</v>
      </c>
      <c r="W43" s="78"/>
      <c r="X43" s="76">
        <f t="shared" si="21"/>
        <v>0</v>
      </c>
      <c r="Y43" s="114">
        <f t="shared" si="22"/>
        <v>0</v>
      </c>
      <c r="Z43" s="115">
        <f t="shared" si="11"/>
        <v>1.4999999999999999E-2</v>
      </c>
      <c r="AA43" s="75">
        <f t="shared" si="23"/>
        <v>6.61577608142494E-2</v>
      </c>
      <c r="AB43" s="75">
        <f t="shared" si="13"/>
        <v>6.61577608142494E-2</v>
      </c>
      <c r="AC43" s="75">
        <f t="shared" si="24"/>
        <v>6.61577608142494E-2</v>
      </c>
      <c r="AD43" s="76"/>
      <c r="AE43" s="74" t="str">
        <f t="shared" si="5"/>
        <v>1103Teologia (B)398,9847715736045,984771573604063932393,908629441622358</v>
      </c>
      <c r="AF43" s="76" t="s">
        <v>554</v>
      </c>
      <c r="AG43" s="76"/>
      <c r="AH43" s="76" t="b">
        <f t="shared" si="15"/>
        <v>1</v>
      </c>
      <c r="AJ43" s="74" t="str">
        <f t="shared" si="16"/>
        <v>1103Teologia (B)425,3807106598986,380710659898454192552,284263959392514</v>
      </c>
      <c r="AK43" s="74" t="str">
        <f>'2018 1ºS - Região ABC e GRU'!B42&amp;'2018 1ºS - Região ABC e GRU'!D42&amp;'2018 1ºS - Região ABC e GRU'!F42&amp;'2018 1ºS - Região ABC e GRU'!H42&amp;'2018 1ºS - Região ABC e GRU'!J42&amp;'2018 1ºS - Região ABC e GRU'!L42&amp;'2018 1ºS - Região ABC e GRU'!N42</f>
        <v>1103Teologia (B)425,3807106598986,380710659898454192552,284263959392514</v>
      </c>
      <c r="AL43" s="76" t="b">
        <f t="shared" si="17"/>
        <v>1</v>
      </c>
    </row>
    <row r="44" spans="1:38" s="74" customFormat="1" x14ac:dyDescent="0.25">
      <c r="A44" s="71"/>
      <c r="B44" s="48">
        <v>1163</v>
      </c>
      <c r="C44" s="49"/>
      <c r="D44" s="37" t="s">
        <v>22</v>
      </c>
      <c r="E44" s="71"/>
      <c r="F44" s="69">
        <f t="shared" si="6"/>
        <v>324.87309644670052</v>
      </c>
      <c r="G44" s="69"/>
      <c r="H44" s="69"/>
      <c r="I44" s="69"/>
      <c r="J44" s="69">
        <f t="shared" si="18"/>
        <v>4.8730964467005071</v>
      </c>
      <c r="K44" s="69">
        <v>320</v>
      </c>
      <c r="L44" s="69">
        <f t="shared" si="0"/>
        <v>1949.2385786802031</v>
      </c>
      <c r="M44" s="69">
        <f t="shared" si="1"/>
        <v>1920</v>
      </c>
      <c r="N44" s="71"/>
      <c r="O44" s="68">
        <f t="shared" si="19"/>
        <v>346.19289340101523</v>
      </c>
      <c r="P44" s="72"/>
      <c r="Q44" s="72"/>
      <c r="R44" s="72"/>
      <c r="S44" s="72">
        <f t="shared" si="7"/>
        <v>5.1928934010152261</v>
      </c>
      <c r="T44" s="73">
        <f t="shared" si="8"/>
        <v>341</v>
      </c>
      <c r="U44" s="73">
        <f t="shared" si="3"/>
        <v>2077.1573604060914</v>
      </c>
      <c r="V44" s="73">
        <f t="shared" si="20"/>
        <v>2046</v>
      </c>
      <c r="W44" s="78"/>
      <c r="X44" s="76">
        <f t="shared" si="21"/>
        <v>0</v>
      </c>
      <c r="Y44" s="114">
        <f t="shared" si="22"/>
        <v>0</v>
      </c>
      <c r="Z44" s="115">
        <f t="shared" si="11"/>
        <v>1.4999999999999999E-2</v>
      </c>
      <c r="AA44" s="75">
        <f t="shared" si="23"/>
        <v>6.5625000000000044E-2</v>
      </c>
      <c r="AB44" s="75">
        <f t="shared" si="13"/>
        <v>6.5625000000000044E-2</v>
      </c>
      <c r="AC44" s="75">
        <f t="shared" si="24"/>
        <v>6.5625000000000044E-2</v>
      </c>
      <c r="AD44" s="76"/>
      <c r="AE44" s="74" t="str">
        <f t="shared" si="5"/>
        <v>1163Teologia (I)324,8730964467014,873096446700513201949,23857868021920</v>
      </c>
      <c r="AF44" s="76" t="s">
        <v>555</v>
      </c>
      <c r="AG44" s="76"/>
      <c r="AH44" s="76" t="b">
        <f t="shared" si="15"/>
        <v>1</v>
      </c>
      <c r="AJ44" s="74" t="str">
        <f t="shared" si="16"/>
        <v>1163Teologia (I)346,1928934010155,192893401015233412077,157360406092046</v>
      </c>
      <c r="AK44" s="74" t="str">
        <f>'2018 1ºS - Região ABC e GRU'!B43&amp;'2018 1ºS - Região ABC e GRU'!D43&amp;'2018 1ºS - Região ABC e GRU'!F43&amp;'2018 1ºS - Região ABC e GRU'!H43&amp;'2018 1ºS - Região ABC e GRU'!J43&amp;'2018 1ºS - Região ABC e GRU'!L43&amp;'2018 1ºS - Região ABC e GRU'!N43</f>
        <v>1163Teologia (I)346,1928934010155,192893401015233412077,157360406092046</v>
      </c>
      <c r="AL44" s="76" t="b">
        <f t="shared" si="17"/>
        <v>1</v>
      </c>
    </row>
    <row r="45" spans="1:38" s="74" customFormat="1" ht="15.95" customHeight="1" x14ac:dyDescent="0.25">
      <c r="A45" s="71"/>
      <c r="B45" s="48"/>
      <c r="C45" s="49"/>
      <c r="D45" s="37"/>
      <c r="E45" s="71"/>
      <c r="F45" s="69">
        <f t="shared" si="6"/>
        <v>0</v>
      </c>
      <c r="G45" s="69"/>
      <c r="H45" s="69"/>
      <c r="I45" s="69"/>
      <c r="J45" s="69">
        <f t="shared" si="18"/>
        <v>0</v>
      </c>
      <c r="K45" s="69">
        <v>0</v>
      </c>
      <c r="L45" s="69">
        <f t="shared" si="0"/>
        <v>0</v>
      </c>
      <c r="M45" s="69">
        <f t="shared" si="1"/>
        <v>0</v>
      </c>
      <c r="N45" s="71"/>
      <c r="O45" s="68">
        <f t="shared" si="19"/>
        <v>0</v>
      </c>
      <c r="P45" s="72"/>
      <c r="Q45" s="72"/>
      <c r="R45" s="72"/>
      <c r="S45" s="72">
        <f t="shared" si="7"/>
        <v>0</v>
      </c>
      <c r="T45" s="73">
        <f t="shared" si="8"/>
        <v>0</v>
      </c>
      <c r="U45" s="73">
        <f t="shared" si="3"/>
        <v>0</v>
      </c>
      <c r="V45" s="73">
        <f t="shared" si="20"/>
        <v>0</v>
      </c>
      <c r="W45" s="78"/>
      <c r="X45" s="76">
        <f t="shared" si="21"/>
        <v>0</v>
      </c>
      <c r="Y45" s="114">
        <f t="shared" si="22"/>
        <v>0</v>
      </c>
      <c r="Z45" s="115" t="e">
        <f t="shared" si="11"/>
        <v>#DIV/0!</v>
      </c>
      <c r="AA45" s="75" t="e">
        <f t="shared" si="23"/>
        <v>#DIV/0!</v>
      </c>
      <c r="AB45" s="75" t="e">
        <f t="shared" si="13"/>
        <v>#DIV/0!</v>
      </c>
      <c r="AC45" s="75" t="e">
        <f t="shared" si="24"/>
        <v>#DIV/0!</v>
      </c>
      <c r="AD45" s="76"/>
      <c r="AF45" s="76"/>
      <c r="AG45" s="76"/>
      <c r="AH45" s="76" t="b">
        <f t="shared" si="15"/>
        <v>1</v>
      </c>
      <c r="AK45" s="74" t="str">
        <f>'2018 1ºS - Região ABC e GRU'!B44&amp;'2018 1ºS - Região ABC e GRU'!D44&amp;'2018 1ºS - Região ABC e GRU'!F44&amp;'2018 1ºS - Região ABC e GRU'!H44&amp;'2018 1ºS - Região ABC e GRU'!J44&amp;'2018 1ºS - Região ABC e GRU'!L44&amp;'2018 1ºS - Região ABC e GRU'!N44</f>
        <v/>
      </c>
      <c r="AL45" s="76" t="b">
        <f t="shared" si="17"/>
        <v>1</v>
      </c>
    </row>
    <row r="46" spans="1:38" s="74" customFormat="1" ht="30.75" customHeight="1" x14ac:dyDescent="0.25">
      <c r="A46" s="71"/>
      <c r="B46" s="48"/>
      <c r="C46" s="49"/>
      <c r="D46" s="37"/>
      <c r="E46" s="71"/>
      <c r="F46" s="69">
        <f t="shared" si="6"/>
        <v>0</v>
      </c>
      <c r="G46" s="69"/>
      <c r="H46" s="69"/>
      <c r="I46" s="69"/>
      <c r="J46" s="69">
        <f t="shared" si="18"/>
        <v>0</v>
      </c>
      <c r="K46" s="69">
        <v>0</v>
      </c>
      <c r="L46" s="69">
        <f t="shared" si="0"/>
        <v>0</v>
      </c>
      <c r="M46" s="69">
        <f t="shared" si="1"/>
        <v>0</v>
      </c>
      <c r="N46" s="71"/>
      <c r="O46" s="68">
        <f t="shared" si="19"/>
        <v>0</v>
      </c>
      <c r="P46" s="72"/>
      <c r="Q46" s="72"/>
      <c r="R46" s="72"/>
      <c r="S46" s="72">
        <f t="shared" si="7"/>
        <v>0</v>
      </c>
      <c r="T46" s="73">
        <f t="shared" si="8"/>
        <v>0</v>
      </c>
      <c r="U46" s="73">
        <f t="shared" si="3"/>
        <v>0</v>
      </c>
      <c r="V46" s="73">
        <f t="shared" si="20"/>
        <v>0</v>
      </c>
      <c r="W46" s="78"/>
      <c r="X46" s="76">
        <f t="shared" si="21"/>
        <v>0</v>
      </c>
      <c r="Y46" s="114">
        <f t="shared" si="22"/>
        <v>0</v>
      </c>
      <c r="Z46" s="115" t="e">
        <f t="shared" si="11"/>
        <v>#DIV/0!</v>
      </c>
      <c r="AA46" s="75" t="e">
        <f t="shared" si="23"/>
        <v>#DIV/0!</v>
      </c>
      <c r="AB46" s="75" t="e">
        <f t="shared" si="13"/>
        <v>#DIV/0!</v>
      </c>
      <c r="AC46" s="75" t="e">
        <f t="shared" si="24"/>
        <v>#DIV/0!</v>
      </c>
      <c r="AD46" s="76"/>
      <c r="AF46" s="76"/>
      <c r="AG46" s="76"/>
      <c r="AH46" s="76" t="b">
        <f t="shared" si="15"/>
        <v>1</v>
      </c>
      <c r="AK46" s="74" t="str">
        <f>'2018 1ºS - Região ABC e GRU'!B45&amp;'2018 1ºS - Região ABC e GRU'!D45&amp;'2018 1ºS - Região ABC e GRU'!F45&amp;'2018 1ºS - Região ABC e GRU'!H45&amp;'2018 1ºS - Região ABC e GRU'!J45&amp;'2018 1ºS - Região ABC e GRU'!L45&amp;'2018 1ºS - Região ABC e GRU'!N45</f>
        <v/>
      </c>
      <c r="AL46" s="76" t="b">
        <f t="shared" si="17"/>
        <v>1</v>
      </c>
    </row>
    <row r="47" spans="1:38" s="74" customFormat="1" x14ac:dyDescent="0.25">
      <c r="A47" s="71"/>
      <c r="B47" s="48"/>
      <c r="C47" s="49"/>
      <c r="D47" s="37"/>
      <c r="E47" s="71"/>
      <c r="F47" s="69">
        <f t="shared" si="6"/>
        <v>0</v>
      </c>
      <c r="G47" s="69"/>
      <c r="H47" s="69"/>
      <c r="I47" s="69"/>
      <c r="J47" s="69">
        <f t="shared" si="18"/>
        <v>0</v>
      </c>
      <c r="K47" s="69">
        <v>0</v>
      </c>
      <c r="L47" s="69">
        <f t="shared" si="0"/>
        <v>0</v>
      </c>
      <c r="M47" s="69">
        <f t="shared" si="1"/>
        <v>0</v>
      </c>
      <c r="N47" s="71"/>
      <c r="O47" s="68">
        <f t="shared" si="19"/>
        <v>0</v>
      </c>
      <c r="P47" s="72"/>
      <c r="Q47" s="72"/>
      <c r="R47" s="72"/>
      <c r="S47" s="72">
        <f t="shared" si="7"/>
        <v>0</v>
      </c>
      <c r="T47" s="73">
        <f t="shared" si="8"/>
        <v>0</v>
      </c>
      <c r="U47" s="73">
        <f t="shared" si="3"/>
        <v>0</v>
      </c>
      <c r="V47" s="73">
        <f t="shared" si="20"/>
        <v>0</v>
      </c>
      <c r="W47" s="78"/>
      <c r="X47" s="76">
        <f t="shared" si="21"/>
        <v>0</v>
      </c>
      <c r="Y47" s="114">
        <f t="shared" si="22"/>
        <v>0</v>
      </c>
      <c r="Z47" s="115" t="e">
        <f t="shared" si="11"/>
        <v>#DIV/0!</v>
      </c>
      <c r="AA47" s="75" t="e">
        <f t="shared" si="23"/>
        <v>#DIV/0!</v>
      </c>
      <c r="AB47" s="75" t="e">
        <f t="shared" si="13"/>
        <v>#DIV/0!</v>
      </c>
      <c r="AC47" s="75" t="e">
        <f t="shared" si="24"/>
        <v>#DIV/0!</v>
      </c>
      <c r="AD47" s="76"/>
      <c r="AF47" s="76"/>
      <c r="AG47" s="76"/>
      <c r="AH47" s="76" t="b">
        <f t="shared" si="15"/>
        <v>1</v>
      </c>
      <c r="AK47" s="74" t="str">
        <f>'2018 1ºS - Região ABC e GRU'!B46&amp;'2018 1ºS - Região ABC e GRU'!D46&amp;'2018 1ºS - Região ABC e GRU'!F46&amp;'2018 1ºS - Região ABC e GRU'!H46&amp;'2018 1ºS - Região ABC e GRU'!J46&amp;'2018 1ºS - Região ABC e GRU'!L46&amp;'2018 1ºS - Região ABC e GRU'!N46</f>
        <v/>
      </c>
      <c r="AL47" s="76" t="b">
        <f t="shared" si="17"/>
        <v>1</v>
      </c>
    </row>
    <row r="48" spans="1:38" s="74" customFormat="1" x14ac:dyDescent="0.25">
      <c r="A48" s="71"/>
      <c r="B48" s="48"/>
      <c r="C48" s="49"/>
      <c r="D48" s="37"/>
      <c r="E48" s="71"/>
      <c r="F48" s="69">
        <f t="shared" si="6"/>
        <v>0</v>
      </c>
      <c r="G48" s="69"/>
      <c r="H48" s="69"/>
      <c r="I48" s="69"/>
      <c r="J48" s="69">
        <f t="shared" si="18"/>
        <v>0</v>
      </c>
      <c r="K48" s="69">
        <v>0</v>
      </c>
      <c r="L48" s="69">
        <f t="shared" si="0"/>
        <v>0</v>
      </c>
      <c r="M48" s="69">
        <f t="shared" si="1"/>
        <v>0</v>
      </c>
      <c r="N48" s="71"/>
      <c r="O48" s="68">
        <f t="shared" si="19"/>
        <v>0</v>
      </c>
      <c r="P48" s="72"/>
      <c r="Q48" s="72"/>
      <c r="R48" s="72"/>
      <c r="S48" s="72">
        <f t="shared" si="7"/>
        <v>0</v>
      </c>
      <c r="T48" s="73">
        <f t="shared" si="8"/>
        <v>0</v>
      </c>
      <c r="U48" s="73">
        <f t="shared" si="3"/>
        <v>0</v>
      </c>
      <c r="V48" s="73">
        <f t="shared" si="20"/>
        <v>0</v>
      </c>
      <c r="W48" s="78"/>
      <c r="X48" s="76">
        <f t="shared" si="21"/>
        <v>0</v>
      </c>
      <c r="Y48" s="114">
        <f t="shared" si="22"/>
        <v>0</v>
      </c>
      <c r="Z48" s="115" t="e">
        <f t="shared" si="11"/>
        <v>#DIV/0!</v>
      </c>
      <c r="AA48" s="75" t="e">
        <f t="shared" si="23"/>
        <v>#DIV/0!</v>
      </c>
      <c r="AB48" s="75" t="e">
        <f t="shared" si="13"/>
        <v>#DIV/0!</v>
      </c>
      <c r="AC48" s="75" t="e">
        <f t="shared" si="24"/>
        <v>#DIV/0!</v>
      </c>
      <c r="AD48" s="76"/>
      <c r="AF48" s="76"/>
      <c r="AG48" s="76"/>
      <c r="AH48" s="76" t="b">
        <f t="shared" si="15"/>
        <v>1</v>
      </c>
      <c r="AK48" s="74" t="str">
        <f>'2018 1ºS - Região ABC e GRU'!B47&amp;'2018 1ºS - Região ABC e GRU'!D47&amp;'2018 1ºS - Região ABC e GRU'!F47&amp;'2018 1ºS - Região ABC e GRU'!H47&amp;'2018 1ºS - Região ABC e GRU'!J47&amp;'2018 1ºS - Região ABC e GRU'!L47&amp;'2018 1ºS - Região ABC e GRU'!N47</f>
        <v/>
      </c>
      <c r="AL48" s="76" t="b">
        <f t="shared" si="17"/>
        <v>1</v>
      </c>
    </row>
    <row r="49" spans="1:41" s="74" customFormat="1" ht="15.95" customHeight="1" x14ac:dyDescent="0.25">
      <c r="A49" s="71"/>
      <c r="B49" s="48"/>
      <c r="C49" s="49"/>
      <c r="D49" s="37"/>
      <c r="E49" s="71"/>
      <c r="F49" s="69">
        <f t="shared" si="6"/>
        <v>0</v>
      </c>
      <c r="G49" s="69"/>
      <c r="H49" s="69"/>
      <c r="I49" s="69"/>
      <c r="J49" s="69">
        <f t="shared" si="18"/>
        <v>0</v>
      </c>
      <c r="K49" s="69">
        <v>0</v>
      </c>
      <c r="L49" s="69">
        <f t="shared" si="0"/>
        <v>0</v>
      </c>
      <c r="M49" s="69">
        <f t="shared" si="1"/>
        <v>0</v>
      </c>
      <c r="N49" s="71"/>
      <c r="O49" s="68">
        <f t="shared" si="19"/>
        <v>0</v>
      </c>
      <c r="P49" s="72"/>
      <c r="Q49" s="72"/>
      <c r="R49" s="72"/>
      <c r="S49" s="72">
        <f t="shared" si="7"/>
        <v>0</v>
      </c>
      <c r="T49" s="73">
        <f t="shared" si="8"/>
        <v>0</v>
      </c>
      <c r="U49" s="73">
        <f t="shared" si="3"/>
        <v>0</v>
      </c>
      <c r="V49" s="73">
        <f t="shared" si="20"/>
        <v>0</v>
      </c>
      <c r="W49" s="78"/>
      <c r="X49" s="76">
        <f t="shared" si="21"/>
        <v>0</v>
      </c>
      <c r="Y49" s="114">
        <f t="shared" si="22"/>
        <v>0</v>
      </c>
      <c r="Z49" s="115" t="e">
        <f t="shared" si="11"/>
        <v>#DIV/0!</v>
      </c>
      <c r="AA49" s="75" t="e">
        <f t="shared" si="23"/>
        <v>#DIV/0!</v>
      </c>
      <c r="AB49" s="75" t="e">
        <f t="shared" si="13"/>
        <v>#DIV/0!</v>
      </c>
      <c r="AC49" s="75" t="e">
        <f t="shared" si="24"/>
        <v>#DIV/0!</v>
      </c>
      <c r="AD49" s="76"/>
      <c r="AF49" s="76"/>
      <c r="AG49" s="76"/>
      <c r="AH49" s="76" t="b">
        <f t="shared" si="15"/>
        <v>1</v>
      </c>
      <c r="AK49" s="74" t="str">
        <f>'2018 1ºS - Região ABC e GRU'!B48&amp;'2018 1ºS - Região ABC e GRU'!D48&amp;'2018 1ºS - Região ABC e GRU'!F48&amp;'2018 1ºS - Região ABC e GRU'!H48&amp;'2018 1ºS - Região ABC e GRU'!J48&amp;'2018 1ºS - Região ABC e GRU'!L48&amp;'2018 1ºS - Região ABC e GRU'!N48</f>
        <v/>
      </c>
      <c r="AL49" s="76" t="b">
        <f t="shared" si="17"/>
        <v>1</v>
      </c>
    </row>
    <row r="50" spans="1:41" s="74" customFormat="1" ht="15.95" customHeight="1" x14ac:dyDescent="0.25">
      <c r="A50" s="71"/>
      <c r="B50" s="48"/>
      <c r="C50" s="49"/>
      <c r="D50" s="37"/>
      <c r="E50" s="71"/>
      <c r="F50" s="69">
        <f t="shared" si="6"/>
        <v>0</v>
      </c>
      <c r="G50" s="69"/>
      <c r="H50" s="69"/>
      <c r="I50" s="69"/>
      <c r="J50" s="69">
        <f t="shared" si="18"/>
        <v>0</v>
      </c>
      <c r="K50" s="69">
        <v>0</v>
      </c>
      <c r="L50" s="69">
        <f t="shared" si="0"/>
        <v>0</v>
      </c>
      <c r="M50" s="69">
        <f t="shared" si="1"/>
        <v>0</v>
      </c>
      <c r="N50" s="71"/>
      <c r="O50" s="68">
        <f t="shared" si="19"/>
        <v>0</v>
      </c>
      <c r="P50" s="72"/>
      <c r="Q50" s="72"/>
      <c r="R50" s="72"/>
      <c r="S50" s="72">
        <f t="shared" si="7"/>
        <v>0</v>
      </c>
      <c r="T50" s="73">
        <f t="shared" si="8"/>
        <v>0</v>
      </c>
      <c r="U50" s="73">
        <f t="shared" si="3"/>
        <v>0</v>
      </c>
      <c r="V50" s="73">
        <f t="shared" si="20"/>
        <v>0</v>
      </c>
      <c r="W50" s="78"/>
      <c r="X50" s="76">
        <f t="shared" si="21"/>
        <v>0</v>
      </c>
      <c r="Y50" s="114">
        <f t="shared" si="22"/>
        <v>0</v>
      </c>
      <c r="Z50" s="115" t="e">
        <f t="shared" si="11"/>
        <v>#DIV/0!</v>
      </c>
      <c r="AA50" s="75" t="e">
        <f t="shared" si="23"/>
        <v>#DIV/0!</v>
      </c>
      <c r="AB50" s="75" t="e">
        <f t="shared" si="13"/>
        <v>#DIV/0!</v>
      </c>
      <c r="AC50" s="75" t="e">
        <f t="shared" si="24"/>
        <v>#DIV/0!</v>
      </c>
      <c r="AD50" s="76"/>
      <c r="AF50" s="76"/>
      <c r="AG50" s="76"/>
      <c r="AH50" s="76" t="b">
        <f t="shared" si="15"/>
        <v>1</v>
      </c>
      <c r="AK50" s="74" t="str">
        <f>'2018 1ºS - Região ABC e GRU'!B49&amp;'2018 1ºS - Região ABC e GRU'!D49&amp;'2018 1ºS - Região ABC e GRU'!F49&amp;'2018 1ºS - Região ABC e GRU'!H49&amp;'2018 1ºS - Região ABC e GRU'!J49&amp;'2018 1ºS - Região ABC e GRU'!L49&amp;'2018 1ºS - Região ABC e GRU'!N49</f>
        <v/>
      </c>
      <c r="AL50" s="76" t="b">
        <f t="shared" si="17"/>
        <v>1</v>
      </c>
    </row>
    <row r="51" spans="1:41" s="74" customFormat="1" ht="15.95" customHeight="1" x14ac:dyDescent="0.25">
      <c r="A51" s="71"/>
      <c r="B51" s="48"/>
      <c r="C51" s="49"/>
      <c r="D51" s="37"/>
      <c r="E51" s="71"/>
      <c r="F51" s="69">
        <f t="shared" si="6"/>
        <v>0</v>
      </c>
      <c r="G51" s="69"/>
      <c r="H51" s="69"/>
      <c r="I51" s="69"/>
      <c r="J51" s="69">
        <f t="shared" si="18"/>
        <v>0</v>
      </c>
      <c r="K51" s="69">
        <v>0</v>
      </c>
      <c r="L51" s="69">
        <f t="shared" si="0"/>
        <v>0</v>
      </c>
      <c r="M51" s="69">
        <f t="shared" si="1"/>
        <v>0</v>
      </c>
      <c r="N51" s="71"/>
      <c r="O51" s="68">
        <f t="shared" si="19"/>
        <v>0</v>
      </c>
      <c r="P51" s="72"/>
      <c r="Q51" s="72"/>
      <c r="R51" s="72"/>
      <c r="S51" s="72">
        <f t="shared" si="7"/>
        <v>0</v>
      </c>
      <c r="T51" s="73">
        <f t="shared" si="8"/>
        <v>0</v>
      </c>
      <c r="U51" s="73">
        <f t="shared" si="3"/>
        <v>0</v>
      </c>
      <c r="V51" s="73">
        <f t="shared" si="20"/>
        <v>0</v>
      </c>
      <c r="W51" s="78"/>
      <c r="X51" s="76">
        <f t="shared" si="21"/>
        <v>0</v>
      </c>
      <c r="Y51" s="114">
        <f t="shared" si="22"/>
        <v>0</v>
      </c>
      <c r="Z51" s="115" t="e">
        <f t="shared" si="11"/>
        <v>#DIV/0!</v>
      </c>
      <c r="AA51" s="75" t="e">
        <f t="shared" si="23"/>
        <v>#DIV/0!</v>
      </c>
      <c r="AB51" s="75" t="e">
        <f t="shared" si="13"/>
        <v>#DIV/0!</v>
      </c>
      <c r="AC51" s="75" t="e">
        <f t="shared" si="24"/>
        <v>#DIV/0!</v>
      </c>
      <c r="AD51" s="76"/>
      <c r="AF51" s="76"/>
      <c r="AG51" s="76"/>
      <c r="AH51" s="76" t="b">
        <f t="shared" si="15"/>
        <v>1</v>
      </c>
      <c r="AK51" s="74" t="str">
        <f>'2018 1ºS - Região ABC e GRU'!B50&amp;'2018 1ºS - Região ABC e GRU'!D50&amp;'2018 1ºS - Região ABC e GRU'!F50&amp;'2018 1ºS - Região ABC e GRU'!H50&amp;'2018 1ºS - Região ABC e GRU'!J50&amp;'2018 1ºS - Região ABC e GRU'!L50&amp;'2018 1ºS - Região ABC e GRU'!N50</f>
        <v/>
      </c>
      <c r="AL51" s="76" t="b">
        <f t="shared" si="17"/>
        <v>1</v>
      </c>
    </row>
    <row r="52" spans="1:41" x14ac:dyDescent="0.25">
      <c r="A52" s="8"/>
      <c r="B52" s="23"/>
      <c r="C52" s="8"/>
      <c r="D52" s="21"/>
      <c r="E52" s="21"/>
      <c r="F52" s="21"/>
      <c r="G52" s="8"/>
      <c r="H52" s="8"/>
      <c r="I52" s="8"/>
      <c r="J52" s="8"/>
      <c r="K52" s="24"/>
      <c r="L52" s="8"/>
      <c r="M52" s="21"/>
      <c r="N52" s="8"/>
      <c r="Y52" s="50"/>
      <c r="Z52" s="51"/>
      <c r="AA52" s="56"/>
      <c r="AC52" s="33"/>
      <c r="AD52" s="52"/>
      <c r="AE52" s="74"/>
      <c r="AF52" s="76"/>
      <c r="AG52" s="76"/>
    </row>
    <row r="53" spans="1:41" s="18" customFormat="1" x14ac:dyDescent="0.25">
      <c r="A53" s="1"/>
      <c r="B53" s="105"/>
      <c r="C53" s="106"/>
      <c r="D53" s="107" t="s">
        <v>69</v>
      </c>
      <c r="E53" s="108"/>
      <c r="F53" s="109"/>
      <c r="G53" s="109"/>
      <c r="H53" s="109"/>
      <c r="I53" s="109"/>
      <c r="J53" s="109"/>
      <c r="K53" s="109"/>
      <c r="L53" s="109"/>
      <c r="M53" s="109"/>
      <c r="N53" s="108"/>
      <c r="O53" s="110"/>
      <c r="P53" s="110"/>
      <c r="Q53" s="110"/>
      <c r="R53" s="110"/>
      <c r="S53" s="110"/>
      <c r="T53" s="110"/>
      <c r="U53" s="110"/>
      <c r="V53" s="110"/>
      <c r="W53" s="111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</row>
    <row r="54" spans="1:41" x14ac:dyDescent="0.25">
      <c r="A54" s="7" t="e">
        <v>#N/A</v>
      </c>
      <c r="B54" s="48">
        <v>1100</v>
      </c>
      <c r="C54" s="49"/>
      <c r="D54" s="37" t="s">
        <v>8</v>
      </c>
      <c r="F54" s="69">
        <v>398.98477157360406</v>
      </c>
      <c r="G54" s="81">
        <v>8.3969465648854977E-2</v>
      </c>
      <c r="H54" s="69">
        <v>33.502538071065999</v>
      </c>
      <c r="I54" s="69">
        <v>365.48223350253807</v>
      </c>
      <c r="J54" s="69">
        <f>I54*$M$4</f>
        <v>5.4822335025380706</v>
      </c>
      <c r="K54" s="69">
        <v>360</v>
      </c>
      <c r="L54" s="69"/>
      <c r="M54" s="69"/>
      <c r="O54" s="68">
        <f>VLOOKUP(B54,$B$9:$O$51,14,FALSE)</f>
        <v>425.38071065989845</v>
      </c>
      <c r="P54" s="117">
        <f>Q54/O54</f>
        <v>8.3532219570405603E-2</v>
      </c>
      <c r="Q54" s="72">
        <f>O54-R54</f>
        <v>35.532994923857814</v>
      </c>
      <c r="R54" s="72">
        <f>T54/(1-$V$4)</f>
        <v>389.84771573604064</v>
      </c>
      <c r="S54" s="72">
        <f>R54-T54</f>
        <v>5.8477157360406409</v>
      </c>
      <c r="T54" s="73">
        <f t="shared" ref="T54:T83" si="25">IFERROR(ROUNDUP(K54+(K54*$T$4),0),0)</f>
        <v>384</v>
      </c>
      <c r="U54" s="73">
        <f t="shared" ref="U54:U83" si="26">O54*6</f>
        <v>2552.284263959391</v>
      </c>
      <c r="V54" s="73">
        <f t="shared" ref="V54:V83" si="27">T54*6</f>
        <v>2304</v>
      </c>
      <c r="W54" s="78"/>
      <c r="X54" s="76">
        <f t="shared" ref="X54:X83" si="28">IF(Q54="",0,O54-Q54-R54)</f>
        <v>0</v>
      </c>
      <c r="Y54" s="114">
        <f t="shared" ref="Y54:Y83" si="29">IF(Q54="",O54-S54-T54,R54-S54-T54)</f>
        <v>0</v>
      </c>
      <c r="Z54" s="115">
        <f t="shared" ref="Z54:Z83" si="30">ROUND(IF(Q54="",S54/O54,S54/R54),4)</f>
        <v>1.4999999999999999E-2</v>
      </c>
      <c r="AA54" s="75">
        <f t="shared" ref="AA54:AA83" si="31">O54/F54-1</f>
        <v>6.61577608142494E-2</v>
      </c>
      <c r="AB54" s="75">
        <f t="shared" ref="AB54:AB83" si="32">IF(R54="",AA54,R54/I54-1)</f>
        <v>6.6666666666666874E-2</v>
      </c>
      <c r="AC54" s="75">
        <f t="shared" ref="AC54:AC83" si="33">T54/K54-1</f>
        <v>6.6666666666666652E-2</v>
      </c>
      <c r="AE54" s="112" t="s">
        <v>356</v>
      </c>
      <c r="AF54" s="113" t="str">
        <f>B54&amp;D54&amp;F54&amp;G54&amp;H54&amp;I54&amp;J54&amp;K54&amp;L54&amp;M54</f>
        <v>1100Administração (B)398,9847715736040,08396946564885533,502538071066365,4822335025385,48223350253807360</v>
      </c>
      <c r="AG54" s="76" t="str">
        <f>_xlfn.IFNA(VLOOKUP(AF54,$AE$54:$AE$96,1,FALSE),"")</f>
        <v>1100Administração (B)398,9847715736040,08396946564885533,502538071066365,4822335025385,48223350253807360</v>
      </c>
      <c r="AH54" s="7" t="b">
        <f>AF54=AG54</f>
        <v>1</v>
      </c>
      <c r="AJ54" s="7" t="str">
        <f>B54&amp;D54&amp;O54&amp;P54&amp;Q54&amp;R54&amp;S54&amp;T54</f>
        <v>1100Administração (B)425,3807106598980,083532219570405635,5329949238578389,8477157360415,84771573604064384</v>
      </c>
      <c r="AK54" s="7" t="str">
        <f>'Promo 1ºS  - Região ABC e GRU I'!B8&amp;'Promo 1ºS  - Região ABC e GRU I'!D8&amp;'Promo 1ºS  - Região ABC e GRU I'!F8&amp;'Promo 1ºS  - Região ABC e GRU I'!L8&amp;'Promo 1ºS  - Região ABC e GRU I'!N8&amp;'Promo 1ºS  - Região ABC e GRU I'!P8&amp;'Promo 1ºS  - Região ABC e GRU I'!R8&amp;'Promo 1ºS  - Região ABC e GRU I'!T8</f>
        <v>1100Administração (B)425,3807106598980,083532219570405635,5329949238578389,8477157360415,84771573604064384</v>
      </c>
      <c r="AL54" s="7" t="b">
        <f>AJ54=AK54</f>
        <v>1</v>
      </c>
    </row>
    <row r="55" spans="1:41" x14ac:dyDescent="0.25">
      <c r="A55" s="7" t="e">
        <v>#N/A</v>
      </c>
      <c r="B55" s="19">
        <v>1124</v>
      </c>
      <c r="C55" s="8"/>
      <c r="D55" s="37" t="s">
        <v>9</v>
      </c>
      <c r="F55" s="69">
        <v>345.17766497461929</v>
      </c>
      <c r="G55" s="81">
        <v>8.2352941176470656E-2</v>
      </c>
      <c r="H55" s="69">
        <v>28.426395939086319</v>
      </c>
      <c r="I55" s="69">
        <v>316.75126903553297</v>
      </c>
      <c r="J55" s="69">
        <f t="shared" ref="J55:J83" si="34">I55*$M$4</f>
        <v>4.7512690355329941</v>
      </c>
      <c r="K55" s="69">
        <v>312</v>
      </c>
      <c r="L55" s="69"/>
      <c r="M55" s="69"/>
      <c r="O55" s="68">
        <f t="shared" ref="O55:O83" si="35">VLOOKUP(B55,$B$9:$O$51,14,FALSE)</f>
        <v>368.52791878172587</v>
      </c>
      <c r="P55" s="117">
        <f t="shared" ref="P55:P83" si="36">Q55/O55</f>
        <v>8.2644628099173459E-2</v>
      </c>
      <c r="Q55" s="72">
        <f t="shared" ref="Q55:Q83" si="37">O55-R55</f>
        <v>30.456852791878134</v>
      </c>
      <c r="R55" s="72">
        <f t="shared" ref="R55:R83" si="38">T55/(1-$V$4)</f>
        <v>338.07106598984774</v>
      </c>
      <c r="S55" s="72">
        <f t="shared" ref="S55:S83" si="39">R55-T55</f>
        <v>5.0710659898477388</v>
      </c>
      <c r="T55" s="73">
        <f t="shared" si="25"/>
        <v>333</v>
      </c>
      <c r="U55" s="73">
        <f t="shared" si="26"/>
        <v>2211.1675126903551</v>
      </c>
      <c r="V55" s="73">
        <f t="shared" si="27"/>
        <v>1998</v>
      </c>
      <c r="W55" s="78"/>
      <c r="X55" s="76">
        <f t="shared" si="28"/>
        <v>0</v>
      </c>
      <c r="Y55" s="114">
        <f t="shared" si="29"/>
        <v>0</v>
      </c>
      <c r="Z55" s="115">
        <f t="shared" si="30"/>
        <v>1.4999999999999999E-2</v>
      </c>
      <c r="AA55" s="75">
        <f t="shared" si="31"/>
        <v>6.7647058823529393E-2</v>
      </c>
      <c r="AB55" s="75">
        <f t="shared" si="32"/>
        <v>6.7307692307692513E-2</v>
      </c>
      <c r="AC55" s="75">
        <f t="shared" si="33"/>
        <v>6.7307692307692291E-2</v>
      </c>
      <c r="AE55" s="112" t="s">
        <v>357</v>
      </c>
      <c r="AF55" s="113" t="str">
        <f t="shared" ref="AF55:AF83" si="40">B55&amp;D55&amp;F55&amp;G55&amp;H55&amp;I55&amp;J55&amp;K55&amp;L55&amp;M55</f>
        <v>1124Análise e Desenvolvimento de Sistemas (T)345,1776649746190,082352941176470728,4263959390863316,7512690355334,75126903553299312</v>
      </c>
      <c r="AG55" s="76" t="str">
        <f t="shared" ref="AG55:AG83" si="41">_xlfn.IFNA(VLOOKUP(AF55,$AE$54:$AE$96,1,FALSE),"")</f>
        <v>1124Análise e Desenvolvimento de Sistemas (T)345,1776649746190,082352941176470728,4263959390863316,7512690355334,75126903553299312</v>
      </c>
      <c r="AH55" s="7" t="b">
        <f t="shared" ref="AH55:AH96" si="42">AF55=AG55</f>
        <v>1</v>
      </c>
      <c r="AJ55" s="7" t="str">
        <f t="shared" ref="AJ55:AJ96" si="43">B55&amp;D55&amp;O55&amp;P55&amp;Q55&amp;R55&amp;S55&amp;T55</f>
        <v>1124Análise e Desenvolvimento de Sistemas (T)368,5279187817260,082644628099173530,4568527918781338,0710659898485,07106598984774333</v>
      </c>
      <c r="AK55" s="7" t="str">
        <f>'Promo 1ºS  - Região ABC e GRU I'!B9&amp;'Promo 1ºS  - Região ABC e GRU I'!D9&amp;'Promo 1ºS  - Região ABC e GRU I'!F9&amp;'Promo 1ºS  - Região ABC e GRU I'!L9&amp;'Promo 1ºS  - Região ABC e GRU I'!N9&amp;'Promo 1ºS  - Região ABC e GRU I'!P9&amp;'Promo 1ºS  - Região ABC e GRU I'!R9&amp;'Promo 1ºS  - Região ABC e GRU I'!T9</f>
        <v>1124Análise e Desenvolvimento de Sistemas (T)368,5279187817260,082644628099173530,4568527918781338,0710659898485,07106598984774333</v>
      </c>
      <c r="AL55" s="7" t="b">
        <f t="shared" ref="AL55:AL96" si="44">AJ55=AK55</f>
        <v>1</v>
      </c>
    </row>
    <row r="56" spans="1:41" x14ac:dyDescent="0.25">
      <c r="A56" s="7">
        <v>1133</v>
      </c>
      <c r="B56" s="19">
        <v>1133</v>
      </c>
      <c r="C56" s="8"/>
      <c r="D56" s="37" t="s">
        <v>55</v>
      </c>
      <c r="F56" s="69">
        <v>340.10152284263961</v>
      </c>
      <c r="G56" s="81">
        <v>8.0597014925373217E-2</v>
      </c>
      <c r="H56" s="69">
        <v>27.411167512690383</v>
      </c>
      <c r="I56" s="69">
        <v>312.69035532994923</v>
      </c>
      <c r="J56" s="69">
        <f t="shared" si="34"/>
        <v>4.690355329949238</v>
      </c>
      <c r="K56" s="69">
        <v>308</v>
      </c>
      <c r="L56" s="69"/>
      <c r="M56" s="69"/>
      <c r="O56" s="68">
        <f t="shared" si="35"/>
        <v>362.43654822335026</v>
      </c>
      <c r="P56" s="117">
        <f t="shared" si="36"/>
        <v>7.8431372549019676E-2</v>
      </c>
      <c r="Q56" s="72">
        <f t="shared" si="37"/>
        <v>28.426395939086319</v>
      </c>
      <c r="R56" s="72">
        <f t="shared" si="38"/>
        <v>334.01015228426394</v>
      </c>
      <c r="S56" s="72">
        <f t="shared" si="39"/>
        <v>5.0101522842639383</v>
      </c>
      <c r="T56" s="73">
        <f t="shared" si="25"/>
        <v>329</v>
      </c>
      <c r="U56" s="73">
        <f t="shared" si="26"/>
        <v>2174.6192893401017</v>
      </c>
      <c r="V56" s="73">
        <f t="shared" si="27"/>
        <v>1974</v>
      </c>
      <c r="W56" s="78"/>
      <c r="X56" s="76">
        <f t="shared" si="28"/>
        <v>0</v>
      </c>
      <c r="Y56" s="114">
        <f t="shared" si="29"/>
        <v>0</v>
      </c>
      <c r="Z56" s="115">
        <f t="shared" si="30"/>
        <v>1.4999999999999999E-2</v>
      </c>
      <c r="AA56" s="75">
        <f t="shared" si="31"/>
        <v>6.5671641791044788E-2</v>
      </c>
      <c r="AB56" s="75">
        <f t="shared" si="32"/>
        <v>6.8181818181818121E-2</v>
      </c>
      <c r="AC56" s="75">
        <f t="shared" si="33"/>
        <v>6.8181818181818121E-2</v>
      </c>
      <c r="AE56" s="112" t="s">
        <v>358</v>
      </c>
      <c r="AF56" s="113" t="str">
        <f t="shared" si="40"/>
        <v>1133Análise e Desenvolvimento de Sistemas (T) (Online)340,101522842640,080597014925373227,4111675126904312,6903553299494,69035532994924308</v>
      </c>
      <c r="AG56" s="76" t="str">
        <f t="shared" si="41"/>
        <v>1133Análise e Desenvolvimento de Sistemas (T) (Online)340,101522842640,080597014925373227,4111675126904312,6903553299494,69035532994924308</v>
      </c>
      <c r="AH56" s="7" t="b">
        <f t="shared" si="42"/>
        <v>1</v>
      </c>
      <c r="AJ56" s="7" t="str">
        <f t="shared" si="43"/>
        <v>1133Análise e Desenvolvimento de Sistemas (T) (Online)362,436548223350,078431372549019728,4263959390863334,0101522842645,01015228426394329</v>
      </c>
      <c r="AK56" s="7" t="str">
        <f>'Promo 1ºS  - Região ABC e GRU I'!B10&amp;'Promo 1ºS  - Região ABC e GRU I'!D10&amp;'Promo 1ºS  - Região ABC e GRU I'!F10&amp;'Promo 1ºS  - Região ABC e GRU I'!L10&amp;'Promo 1ºS  - Região ABC e GRU I'!N10&amp;'Promo 1ºS  - Região ABC e GRU I'!P10&amp;'Promo 1ºS  - Região ABC e GRU I'!R10&amp;'Promo 1ºS  - Região ABC e GRU I'!T10</f>
        <v>1133Análise e Desenvolvimento de Sistemas (T) (Online)362,436548223350,078431372549019728,4263959390863334,0101522842645,01015228426394329</v>
      </c>
      <c r="AL56" s="7" t="b">
        <f t="shared" si="44"/>
        <v>1</v>
      </c>
    </row>
    <row r="57" spans="1:41" x14ac:dyDescent="0.25">
      <c r="A57" s="7">
        <v>2007</v>
      </c>
      <c r="B57" s="19">
        <v>2007</v>
      </c>
      <c r="C57" s="8"/>
      <c r="D57" s="37" t="s">
        <v>52</v>
      </c>
      <c r="F57" s="69">
        <v>322.84263959390864</v>
      </c>
      <c r="G57" s="81">
        <v>3.1446540880503221E-2</v>
      </c>
      <c r="H57" s="69">
        <v>10.152284263959416</v>
      </c>
      <c r="I57" s="69">
        <v>312.69035532994923</v>
      </c>
      <c r="J57" s="69">
        <f t="shared" si="34"/>
        <v>4.690355329949238</v>
      </c>
      <c r="K57" s="69">
        <v>308</v>
      </c>
      <c r="L57" s="69"/>
      <c r="M57" s="69"/>
      <c r="O57" s="68">
        <f t="shared" si="35"/>
        <v>344.16243654822335</v>
      </c>
      <c r="P57" s="117">
        <f t="shared" si="36"/>
        <v>2.9498525073746385E-2</v>
      </c>
      <c r="Q57" s="72">
        <f t="shared" si="37"/>
        <v>10.152284263959416</v>
      </c>
      <c r="R57" s="72">
        <f t="shared" si="38"/>
        <v>334.01015228426394</v>
      </c>
      <c r="S57" s="72">
        <f t="shared" si="39"/>
        <v>5.0101522842639383</v>
      </c>
      <c r="T57" s="73">
        <f t="shared" si="25"/>
        <v>329</v>
      </c>
      <c r="U57" s="73">
        <f t="shared" si="26"/>
        <v>2064.9746192893399</v>
      </c>
      <c r="V57" s="73">
        <f t="shared" si="27"/>
        <v>1974</v>
      </c>
      <c r="W57" s="78"/>
      <c r="X57" s="76">
        <f t="shared" si="28"/>
        <v>0</v>
      </c>
      <c r="Y57" s="114">
        <f t="shared" si="29"/>
        <v>0</v>
      </c>
      <c r="Z57" s="115">
        <f t="shared" si="30"/>
        <v>1.4999999999999999E-2</v>
      </c>
      <c r="AA57" s="75">
        <f t="shared" si="31"/>
        <v>6.6037735849056478E-2</v>
      </c>
      <c r="AB57" s="75">
        <f t="shared" si="32"/>
        <v>6.8181818181818121E-2</v>
      </c>
      <c r="AC57" s="75">
        <f t="shared" si="33"/>
        <v>6.8181818181818121E-2</v>
      </c>
      <c r="AE57" s="112" t="s">
        <v>359</v>
      </c>
      <c r="AF57" s="113" t="str">
        <f t="shared" si="40"/>
        <v>2007Ciências Biológicas (Segunda Licenciatura)322,8426395939090,031446540880503210,1522842639594312,6903553299494,69035532994924308</v>
      </c>
      <c r="AG57" s="76" t="str">
        <f t="shared" si="41"/>
        <v>2007Ciências Biológicas (Segunda Licenciatura)322,8426395939090,031446540880503210,1522842639594312,6903553299494,69035532994924308</v>
      </c>
      <c r="AH57" s="7" t="b">
        <f t="shared" si="42"/>
        <v>1</v>
      </c>
      <c r="AJ57" s="7" t="str">
        <f t="shared" si="43"/>
        <v>2007Ciências Biológicas (Segunda Licenciatura)344,1624365482230,029498525073746410,1522842639594334,0101522842645,01015228426394329</v>
      </c>
      <c r="AK57" s="7" t="str">
        <f>'Promo 1ºS  - Região ABC e GRU I'!B11&amp;'Promo 1ºS  - Região ABC e GRU I'!D11&amp;'Promo 1ºS  - Região ABC e GRU I'!F11&amp;'Promo 1ºS  - Região ABC e GRU I'!L11&amp;'Promo 1ºS  - Região ABC e GRU I'!N11&amp;'Promo 1ºS  - Região ABC e GRU I'!P11&amp;'Promo 1ºS  - Região ABC e GRU I'!R11&amp;'Promo 1ºS  - Região ABC e GRU I'!T11</f>
        <v>2007Ciências Biológicas (Segunda Licenciatura)344,1624365482230,029498525073746410,1522842639594334,0101522842645,01015228426394329</v>
      </c>
      <c r="AL57" s="7" t="b">
        <f t="shared" si="44"/>
        <v>1</v>
      </c>
    </row>
    <row r="58" spans="1:41" x14ac:dyDescent="0.25">
      <c r="A58" s="7">
        <v>1116</v>
      </c>
      <c r="B58" s="19">
        <v>1116</v>
      </c>
      <c r="C58" s="8"/>
      <c r="D58" s="37" t="s">
        <v>50</v>
      </c>
      <c r="F58" s="69">
        <v>359.39086294416245</v>
      </c>
      <c r="G58" s="81">
        <v>8.4745762711864459E-2</v>
      </c>
      <c r="H58" s="69">
        <v>30.456852791878191</v>
      </c>
      <c r="I58" s="69">
        <v>328.93401015228426</v>
      </c>
      <c r="J58" s="69">
        <f t="shared" si="34"/>
        <v>4.9340101522842641</v>
      </c>
      <c r="K58" s="69">
        <v>324</v>
      </c>
      <c r="L58" s="69"/>
      <c r="M58" s="69"/>
      <c r="O58" s="68">
        <f t="shared" si="35"/>
        <v>383.75634517766497</v>
      </c>
      <c r="P58" s="117">
        <f t="shared" si="36"/>
        <v>8.4656084656084693E-2</v>
      </c>
      <c r="Q58" s="72">
        <f t="shared" si="37"/>
        <v>32.487309644670063</v>
      </c>
      <c r="R58" s="72">
        <f t="shared" si="38"/>
        <v>351.26903553299491</v>
      </c>
      <c r="S58" s="72">
        <f t="shared" si="39"/>
        <v>5.2690355329949057</v>
      </c>
      <c r="T58" s="73">
        <f t="shared" si="25"/>
        <v>346</v>
      </c>
      <c r="U58" s="73">
        <f t="shared" si="26"/>
        <v>2302.5380710659897</v>
      </c>
      <c r="V58" s="73">
        <f t="shared" si="27"/>
        <v>2076</v>
      </c>
      <c r="W58" s="78"/>
      <c r="X58" s="76">
        <f t="shared" si="28"/>
        <v>0</v>
      </c>
      <c r="Y58" s="114">
        <f t="shared" si="29"/>
        <v>0</v>
      </c>
      <c r="Z58" s="115">
        <f t="shared" si="30"/>
        <v>1.4999999999999999E-2</v>
      </c>
      <c r="AA58" s="75">
        <f t="shared" si="31"/>
        <v>6.7796610169491567E-2</v>
      </c>
      <c r="AB58" s="75">
        <f t="shared" si="32"/>
        <v>6.7901234567901092E-2</v>
      </c>
      <c r="AC58" s="75">
        <f t="shared" si="33"/>
        <v>6.7901234567901314E-2</v>
      </c>
      <c r="AE58" s="112" t="s">
        <v>360</v>
      </c>
      <c r="AF58" s="113" t="str">
        <f t="shared" si="40"/>
        <v>1116Ciências Contábeis (B) (Online)359,3908629441620,084745762711864530,4568527918782328,9340101522844,93401015228426324</v>
      </c>
      <c r="AG58" s="76" t="str">
        <f t="shared" si="41"/>
        <v>1116Ciências Contábeis (B) (Online)359,3908629441620,084745762711864530,4568527918782328,9340101522844,93401015228426324</v>
      </c>
      <c r="AH58" s="7" t="b">
        <f t="shared" si="42"/>
        <v>1</v>
      </c>
      <c r="AJ58" s="7" t="str">
        <f t="shared" si="43"/>
        <v>1116Ciências Contábeis (B) (Online)383,7563451776650,084656084656084732,4873096446701351,2690355329955,26903553299491346</v>
      </c>
      <c r="AK58" s="7" t="str">
        <f>'Promo 1ºS  - Região ABC e GRU I'!B12&amp;'Promo 1ºS  - Região ABC e GRU I'!D12&amp;'Promo 1ºS  - Região ABC e GRU I'!F12&amp;'Promo 1ºS  - Região ABC e GRU I'!L12&amp;'Promo 1ºS  - Região ABC e GRU I'!N12&amp;'Promo 1ºS  - Região ABC e GRU I'!P12&amp;'Promo 1ºS  - Região ABC e GRU I'!R12&amp;'Promo 1ºS  - Região ABC e GRU I'!T12</f>
        <v>1116Ciências Contábeis (B) (Online)383,7563451776650,084656084656084732,4873096446701351,2690355329955,26903553299491346</v>
      </c>
      <c r="AL58" s="7" t="b">
        <f t="shared" si="44"/>
        <v>1</v>
      </c>
    </row>
    <row r="59" spans="1:41" x14ac:dyDescent="0.25">
      <c r="A59" s="7">
        <v>1107</v>
      </c>
      <c r="B59" s="19">
        <v>1107</v>
      </c>
      <c r="C59" s="8"/>
      <c r="D59" s="37" t="s">
        <v>10</v>
      </c>
      <c r="E59" s="84"/>
      <c r="F59" s="69">
        <v>361.42131979695432</v>
      </c>
      <c r="G59" s="81">
        <v>8.7078651685393305E-2</v>
      </c>
      <c r="H59" s="69">
        <v>31.472081218274127</v>
      </c>
      <c r="I59" s="69">
        <v>329.94923857868019</v>
      </c>
      <c r="J59" s="69">
        <f t="shared" si="34"/>
        <v>4.9492385786802027</v>
      </c>
      <c r="K59" s="69">
        <v>325</v>
      </c>
      <c r="L59" s="69"/>
      <c r="M59" s="69"/>
      <c r="O59" s="68">
        <f t="shared" si="35"/>
        <v>385.78680203045684</v>
      </c>
      <c r="P59" s="117">
        <f t="shared" si="36"/>
        <v>8.6842105263157915E-2</v>
      </c>
      <c r="Q59" s="72">
        <f t="shared" si="37"/>
        <v>33.502538071065999</v>
      </c>
      <c r="R59" s="72">
        <f t="shared" si="38"/>
        <v>352.28426395939084</v>
      </c>
      <c r="S59" s="72">
        <f t="shared" si="39"/>
        <v>5.2842639593908416</v>
      </c>
      <c r="T59" s="73">
        <f t="shared" si="25"/>
        <v>347</v>
      </c>
      <c r="U59" s="73">
        <f t="shared" si="26"/>
        <v>2314.7208121827412</v>
      </c>
      <c r="V59" s="73">
        <f t="shared" si="27"/>
        <v>2082</v>
      </c>
      <c r="W59" s="78"/>
      <c r="X59" s="76">
        <f t="shared" si="28"/>
        <v>0</v>
      </c>
      <c r="Y59" s="114">
        <f t="shared" si="29"/>
        <v>0</v>
      </c>
      <c r="Z59" s="115">
        <f t="shared" si="30"/>
        <v>1.4999999999999999E-2</v>
      </c>
      <c r="AA59" s="75">
        <f t="shared" si="31"/>
        <v>6.7415730337078594E-2</v>
      </c>
      <c r="AB59" s="75">
        <f t="shared" si="32"/>
        <v>6.7692307692307718E-2</v>
      </c>
      <c r="AC59" s="75">
        <f t="shared" si="33"/>
        <v>6.7692307692307718E-2</v>
      </c>
      <c r="AE59" s="112" t="s">
        <v>361</v>
      </c>
      <c r="AF59" s="113" t="str">
        <f t="shared" si="40"/>
        <v>1107Ciências Sociais (L)361,4213197969540,087078651685393331,4720812182741329,949238578684,9492385786802325</v>
      </c>
      <c r="AG59" s="76" t="str">
        <f t="shared" si="41"/>
        <v>1107Ciências Sociais (L)361,4213197969540,087078651685393331,4720812182741329,949238578684,9492385786802325</v>
      </c>
      <c r="AH59" s="7" t="b">
        <f t="shared" si="42"/>
        <v>1</v>
      </c>
      <c r="AJ59" s="7" t="str">
        <f t="shared" si="43"/>
        <v>1107Ciências Sociais (L)385,7868020304570,086842105263157933,502538071066352,2842639593915,28426395939084347</v>
      </c>
      <c r="AK59" s="7" t="str">
        <f>'Promo 1ºS  - Região ABC e GRU I'!B13&amp;'Promo 1ºS  - Região ABC e GRU I'!D13&amp;'Promo 1ºS  - Região ABC e GRU I'!F13&amp;'Promo 1ºS  - Região ABC e GRU I'!L13&amp;'Promo 1ºS  - Região ABC e GRU I'!N13&amp;'Promo 1ºS  - Região ABC e GRU I'!P13&amp;'Promo 1ºS  - Região ABC e GRU I'!R13&amp;'Promo 1ºS  - Região ABC e GRU I'!T13</f>
        <v>1107Ciências Sociais (L)385,7868020304570,086842105263157933,502538071066352,2842639593915,28426395939084347</v>
      </c>
      <c r="AL59" s="7" t="b">
        <f t="shared" si="44"/>
        <v>1</v>
      </c>
    </row>
    <row r="60" spans="1:41" x14ac:dyDescent="0.25">
      <c r="A60" s="7">
        <v>2008</v>
      </c>
      <c r="B60" s="19">
        <v>2008</v>
      </c>
      <c r="C60" s="8"/>
      <c r="D60" s="37" t="s">
        <v>36</v>
      </c>
      <c r="F60" s="69">
        <v>322.84263959390864</v>
      </c>
      <c r="G60" s="81">
        <v>3.1446540880503221E-2</v>
      </c>
      <c r="H60" s="69">
        <v>10.152284263959416</v>
      </c>
      <c r="I60" s="69">
        <v>312.69035532994923</v>
      </c>
      <c r="J60" s="69">
        <f t="shared" si="34"/>
        <v>4.690355329949238</v>
      </c>
      <c r="K60" s="69">
        <v>308</v>
      </c>
      <c r="L60" s="69"/>
      <c r="M60" s="69"/>
      <c r="O60" s="68">
        <f t="shared" si="35"/>
        <v>344.16243654822335</v>
      </c>
      <c r="P60" s="117">
        <f t="shared" si="36"/>
        <v>2.9498525073746385E-2</v>
      </c>
      <c r="Q60" s="72">
        <f t="shared" si="37"/>
        <v>10.152284263959416</v>
      </c>
      <c r="R60" s="72">
        <f t="shared" si="38"/>
        <v>334.01015228426394</v>
      </c>
      <c r="S60" s="72">
        <f t="shared" si="39"/>
        <v>5.0101522842639383</v>
      </c>
      <c r="T60" s="73">
        <f t="shared" si="25"/>
        <v>329</v>
      </c>
      <c r="U60" s="73">
        <f t="shared" si="26"/>
        <v>2064.9746192893399</v>
      </c>
      <c r="V60" s="73">
        <f t="shared" si="27"/>
        <v>1974</v>
      </c>
      <c r="W60" s="78"/>
      <c r="X60" s="76">
        <f t="shared" si="28"/>
        <v>0</v>
      </c>
      <c r="Y60" s="114">
        <f t="shared" si="29"/>
        <v>0</v>
      </c>
      <c r="Z60" s="115">
        <f t="shared" si="30"/>
        <v>1.4999999999999999E-2</v>
      </c>
      <c r="AA60" s="75">
        <f t="shared" si="31"/>
        <v>6.6037735849056478E-2</v>
      </c>
      <c r="AB60" s="75">
        <f t="shared" si="32"/>
        <v>6.8181818181818121E-2</v>
      </c>
      <c r="AC60" s="75">
        <f t="shared" si="33"/>
        <v>6.8181818181818121E-2</v>
      </c>
      <c r="AE60" s="112" t="s">
        <v>362</v>
      </c>
      <c r="AF60" s="113" t="str">
        <f t="shared" si="40"/>
        <v>2008Ciências Sociais (Segunda Licenciatura)322,8426395939090,031446540880503210,1522842639594312,6903553299494,69035532994924308</v>
      </c>
      <c r="AG60" s="76" t="str">
        <f t="shared" si="41"/>
        <v>2008Ciências Sociais (Segunda Licenciatura)322,8426395939090,031446540880503210,1522842639594312,6903553299494,69035532994924308</v>
      </c>
      <c r="AH60" s="7" t="b">
        <f t="shared" si="42"/>
        <v>1</v>
      </c>
      <c r="AJ60" s="7" t="str">
        <f t="shared" si="43"/>
        <v>2008Ciências Sociais (Segunda Licenciatura)344,1624365482230,029498525073746410,1522842639594334,0101522842645,01015228426394329</v>
      </c>
      <c r="AK60" s="7" t="str">
        <f>'Promo 1ºS  - Região ABC e GRU I'!B14&amp;'Promo 1ºS  - Região ABC e GRU I'!D14&amp;'Promo 1ºS  - Região ABC e GRU I'!F14&amp;'Promo 1ºS  - Região ABC e GRU I'!L14&amp;'Promo 1ºS  - Região ABC e GRU I'!N14&amp;'Promo 1ºS  - Região ABC e GRU I'!P14&amp;'Promo 1ºS  - Região ABC e GRU I'!R14&amp;'Promo 1ºS  - Região ABC e GRU I'!T14</f>
        <v>2008Ciências Sociais (Segunda Licenciatura)344,1624365482230,029498525073746410,1522842639594334,0101522842645,01015228426394329</v>
      </c>
      <c r="AL60" s="7" t="b">
        <f t="shared" si="44"/>
        <v>1</v>
      </c>
    </row>
    <row r="61" spans="1:41" x14ac:dyDescent="0.25">
      <c r="A61" s="7">
        <v>1112</v>
      </c>
      <c r="B61" s="19">
        <v>1112</v>
      </c>
      <c r="C61" s="8"/>
      <c r="D61" s="37" t="s">
        <v>11</v>
      </c>
      <c r="F61" s="69">
        <v>345.17766497461929</v>
      </c>
      <c r="G61" s="81">
        <v>8.2352941176470656E-2</v>
      </c>
      <c r="H61" s="69">
        <v>28.426395939086319</v>
      </c>
      <c r="I61" s="69">
        <v>316.75126903553297</v>
      </c>
      <c r="J61" s="69">
        <f t="shared" si="34"/>
        <v>4.7512690355329941</v>
      </c>
      <c r="K61" s="69">
        <v>312</v>
      </c>
      <c r="L61" s="69"/>
      <c r="M61" s="69"/>
      <c r="O61" s="68">
        <f t="shared" si="35"/>
        <v>368.52791878172587</v>
      </c>
      <c r="P61" s="117">
        <f t="shared" si="36"/>
        <v>8.2644628099173459E-2</v>
      </c>
      <c r="Q61" s="72">
        <f t="shared" si="37"/>
        <v>30.456852791878134</v>
      </c>
      <c r="R61" s="72">
        <f t="shared" si="38"/>
        <v>338.07106598984774</v>
      </c>
      <c r="S61" s="72">
        <f t="shared" si="39"/>
        <v>5.0710659898477388</v>
      </c>
      <c r="T61" s="73">
        <f t="shared" si="25"/>
        <v>333</v>
      </c>
      <c r="U61" s="73">
        <f t="shared" si="26"/>
        <v>2211.1675126903551</v>
      </c>
      <c r="V61" s="73">
        <f t="shared" si="27"/>
        <v>1998</v>
      </c>
      <c r="W61" s="78"/>
      <c r="X61" s="76">
        <f t="shared" si="28"/>
        <v>0</v>
      </c>
      <c r="Y61" s="114">
        <f t="shared" si="29"/>
        <v>0</v>
      </c>
      <c r="Z61" s="115">
        <f t="shared" si="30"/>
        <v>1.4999999999999999E-2</v>
      </c>
      <c r="AA61" s="75">
        <f t="shared" si="31"/>
        <v>6.7647058823529393E-2</v>
      </c>
      <c r="AB61" s="75">
        <f t="shared" si="32"/>
        <v>6.7307692307692513E-2</v>
      </c>
      <c r="AC61" s="75">
        <f t="shared" si="33"/>
        <v>6.7307692307692291E-2</v>
      </c>
      <c r="AE61" s="112" t="s">
        <v>363</v>
      </c>
      <c r="AF61" s="113" t="str">
        <f t="shared" si="40"/>
        <v>1112Gestão Ambiental (T)345,1776649746190,082352941176470728,4263959390863316,7512690355334,75126903553299312</v>
      </c>
      <c r="AG61" s="76" t="str">
        <f t="shared" si="41"/>
        <v>1112Gestão Ambiental (T)345,1776649746190,082352941176470728,4263959390863316,7512690355334,75126903553299312</v>
      </c>
      <c r="AH61" s="7" t="b">
        <f t="shared" si="42"/>
        <v>1</v>
      </c>
      <c r="AJ61" s="7" t="str">
        <f t="shared" si="43"/>
        <v>1112Gestão Ambiental (T)368,5279187817260,082644628099173530,4568527918781338,0710659898485,07106598984774333</v>
      </c>
      <c r="AK61" s="7" t="str">
        <f>'Promo 1ºS  - Região ABC e GRU I'!B15&amp;'Promo 1ºS  - Região ABC e GRU I'!D15&amp;'Promo 1ºS  - Região ABC e GRU I'!F15&amp;'Promo 1ºS  - Região ABC e GRU I'!L15&amp;'Promo 1ºS  - Região ABC e GRU I'!N15&amp;'Promo 1ºS  - Região ABC e GRU I'!P15&amp;'Promo 1ºS  - Região ABC e GRU I'!R15&amp;'Promo 1ºS  - Região ABC e GRU I'!T15</f>
        <v>1112Gestão Ambiental (T)368,5279187817260,082644628099173530,4568527918781338,0710659898485,07106598984774333</v>
      </c>
      <c r="AL61" s="7" t="b">
        <f t="shared" si="44"/>
        <v>1</v>
      </c>
    </row>
    <row r="62" spans="1:41" x14ac:dyDescent="0.25">
      <c r="A62" s="7">
        <v>1117</v>
      </c>
      <c r="B62" s="19">
        <v>1117</v>
      </c>
      <c r="C62" s="8"/>
      <c r="D62" s="37" t="s">
        <v>43</v>
      </c>
      <c r="F62" s="69">
        <v>340.10152284263961</v>
      </c>
      <c r="G62" s="81">
        <v>8.0597014925373217E-2</v>
      </c>
      <c r="H62" s="69">
        <v>27.411167512690383</v>
      </c>
      <c r="I62" s="69">
        <v>312.69035532994923</v>
      </c>
      <c r="J62" s="69">
        <f t="shared" si="34"/>
        <v>4.690355329949238</v>
      </c>
      <c r="K62" s="69">
        <v>308</v>
      </c>
      <c r="L62" s="69"/>
      <c r="M62" s="69"/>
      <c r="O62" s="68">
        <f t="shared" si="35"/>
        <v>362.43654822335026</v>
      </c>
      <c r="P62" s="117">
        <f t="shared" si="36"/>
        <v>7.8431372549019676E-2</v>
      </c>
      <c r="Q62" s="72">
        <f t="shared" si="37"/>
        <v>28.426395939086319</v>
      </c>
      <c r="R62" s="72">
        <f t="shared" si="38"/>
        <v>334.01015228426394</v>
      </c>
      <c r="S62" s="72">
        <f t="shared" si="39"/>
        <v>5.0101522842639383</v>
      </c>
      <c r="T62" s="73">
        <f t="shared" si="25"/>
        <v>329</v>
      </c>
      <c r="U62" s="73">
        <f t="shared" si="26"/>
        <v>2174.6192893401017</v>
      </c>
      <c r="V62" s="73">
        <f t="shared" si="27"/>
        <v>1974</v>
      </c>
      <c r="W62" s="78"/>
      <c r="X62" s="76">
        <f t="shared" si="28"/>
        <v>0</v>
      </c>
      <c r="Y62" s="114">
        <f t="shared" si="29"/>
        <v>0</v>
      </c>
      <c r="Z62" s="115">
        <f t="shared" si="30"/>
        <v>1.4999999999999999E-2</v>
      </c>
      <c r="AA62" s="75">
        <f t="shared" si="31"/>
        <v>6.5671641791044788E-2</v>
      </c>
      <c r="AB62" s="75">
        <f t="shared" si="32"/>
        <v>6.8181818181818121E-2</v>
      </c>
      <c r="AC62" s="75">
        <f t="shared" si="33"/>
        <v>6.8181818181818121E-2</v>
      </c>
      <c r="AE62" s="112" t="s">
        <v>364</v>
      </c>
      <c r="AF62" s="113" t="str">
        <f t="shared" si="40"/>
        <v>1117Gestão Comercial (T) (Online)340,101522842640,080597014925373227,4111675126904312,6903553299494,69035532994924308</v>
      </c>
      <c r="AG62" s="76" t="str">
        <f t="shared" si="41"/>
        <v>1117Gestão Comercial (T) (Online)340,101522842640,080597014925373227,4111675126904312,6903553299494,69035532994924308</v>
      </c>
      <c r="AH62" s="7" t="b">
        <f t="shared" si="42"/>
        <v>1</v>
      </c>
      <c r="AJ62" s="7" t="str">
        <f t="shared" si="43"/>
        <v>1117Gestão Comercial (T) (Online)362,436548223350,078431372549019728,4263959390863334,0101522842645,01015228426394329</v>
      </c>
      <c r="AK62" s="7" t="str">
        <f>'Promo 1ºS  - Região ABC e GRU I'!B16&amp;'Promo 1ºS  - Região ABC e GRU I'!D16&amp;'Promo 1ºS  - Região ABC e GRU I'!F16&amp;'Promo 1ºS  - Região ABC e GRU I'!L16&amp;'Promo 1ºS  - Região ABC e GRU I'!N16&amp;'Promo 1ºS  - Região ABC e GRU I'!P16&amp;'Promo 1ºS  - Região ABC e GRU I'!R16&amp;'Promo 1ºS  - Região ABC e GRU I'!T16</f>
        <v>1117Gestão Comercial (T) (Online)362,436548223350,078431372549019728,4263959390863334,0101522842645,01015228426394329</v>
      </c>
      <c r="AL62" s="7" t="b">
        <f t="shared" si="44"/>
        <v>1</v>
      </c>
    </row>
    <row r="63" spans="1:41" x14ac:dyDescent="0.25">
      <c r="A63" s="7" t="e">
        <v>#N/A</v>
      </c>
      <c r="B63" s="19">
        <v>1129</v>
      </c>
      <c r="C63" s="8"/>
      <c r="D63" s="37" t="s">
        <v>56</v>
      </c>
      <c r="F63" s="69">
        <v>340.10152284263961</v>
      </c>
      <c r="G63" s="81">
        <v>8.0597014925373217E-2</v>
      </c>
      <c r="H63" s="69">
        <v>27.411167512690383</v>
      </c>
      <c r="I63" s="69">
        <v>312.69035532994923</v>
      </c>
      <c r="J63" s="69">
        <f t="shared" si="34"/>
        <v>4.690355329949238</v>
      </c>
      <c r="K63" s="69">
        <v>308</v>
      </c>
      <c r="L63" s="69"/>
      <c r="M63" s="69"/>
      <c r="O63" s="68">
        <f t="shared" si="35"/>
        <v>362.43654822335026</v>
      </c>
      <c r="P63" s="117">
        <f t="shared" si="36"/>
        <v>7.8431372549019676E-2</v>
      </c>
      <c r="Q63" s="72">
        <f t="shared" si="37"/>
        <v>28.426395939086319</v>
      </c>
      <c r="R63" s="72">
        <f t="shared" si="38"/>
        <v>334.01015228426394</v>
      </c>
      <c r="S63" s="72">
        <f t="shared" si="39"/>
        <v>5.0101522842639383</v>
      </c>
      <c r="T63" s="73">
        <f t="shared" si="25"/>
        <v>329</v>
      </c>
      <c r="U63" s="73">
        <f t="shared" si="26"/>
        <v>2174.6192893401017</v>
      </c>
      <c r="V63" s="73">
        <f t="shared" si="27"/>
        <v>1974</v>
      </c>
      <c r="W63" s="78"/>
      <c r="X63" s="76">
        <f t="shared" si="28"/>
        <v>0</v>
      </c>
      <c r="Y63" s="114">
        <f t="shared" si="29"/>
        <v>0</v>
      </c>
      <c r="Z63" s="115">
        <f t="shared" si="30"/>
        <v>1.4999999999999999E-2</v>
      </c>
      <c r="AA63" s="75">
        <f t="shared" si="31"/>
        <v>6.5671641791044788E-2</v>
      </c>
      <c r="AB63" s="75">
        <f t="shared" si="32"/>
        <v>6.8181818181818121E-2</v>
      </c>
      <c r="AC63" s="75">
        <f t="shared" si="33"/>
        <v>6.8181818181818121E-2</v>
      </c>
      <c r="AE63" s="112" t="s">
        <v>365</v>
      </c>
      <c r="AF63" s="113" t="str">
        <f t="shared" si="40"/>
        <v>1129Gestão Hospitalar (T) (Online)340,101522842640,080597014925373227,4111675126904312,6903553299494,69035532994924308</v>
      </c>
      <c r="AG63" s="76" t="str">
        <f t="shared" si="41"/>
        <v>1129Gestão Hospitalar (T) (Online)340,101522842640,080597014925373227,4111675126904312,6903553299494,69035532994924308</v>
      </c>
      <c r="AH63" s="7" t="b">
        <f t="shared" si="42"/>
        <v>1</v>
      </c>
      <c r="AJ63" s="7" t="str">
        <f t="shared" si="43"/>
        <v>1129Gestão Hospitalar (T) (Online)362,436548223350,078431372549019728,4263959390863334,0101522842645,01015228426394329</v>
      </c>
      <c r="AK63" s="7" t="str">
        <f>'Promo 1ºS  - Região ABC e GRU I'!B17&amp;'Promo 1ºS  - Região ABC e GRU I'!D17&amp;'Promo 1ºS  - Região ABC e GRU I'!F17&amp;'Promo 1ºS  - Região ABC e GRU I'!L17&amp;'Promo 1ºS  - Região ABC e GRU I'!N17&amp;'Promo 1ºS  - Região ABC e GRU I'!P17&amp;'Promo 1ºS  - Região ABC e GRU I'!R17&amp;'Promo 1ºS  - Região ABC e GRU I'!T17</f>
        <v>1129Gestão Hospitalar (T) (Online)362,436548223350,078431372549019728,4263959390863334,0101522842645,01015228426394329</v>
      </c>
      <c r="AL63" s="7" t="b">
        <f t="shared" si="44"/>
        <v>1</v>
      </c>
    </row>
    <row r="64" spans="1:41" x14ac:dyDescent="0.25">
      <c r="A64" s="7">
        <v>1120</v>
      </c>
      <c r="B64" s="19">
        <v>1120</v>
      </c>
      <c r="C64" s="8"/>
      <c r="D64" s="37" t="s">
        <v>44</v>
      </c>
      <c r="F64" s="69">
        <v>340.10152284263961</v>
      </c>
      <c r="G64" s="81">
        <v>8.0597014925373217E-2</v>
      </c>
      <c r="H64" s="69">
        <v>27.411167512690383</v>
      </c>
      <c r="I64" s="69">
        <v>312.69035532994923</v>
      </c>
      <c r="J64" s="69">
        <f t="shared" si="34"/>
        <v>4.690355329949238</v>
      </c>
      <c r="K64" s="69">
        <v>308</v>
      </c>
      <c r="L64" s="69"/>
      <c r="M64" s="69"/>
      <c r="O64" s="68">
        <f t="shared" si="35"/>
        <v>362.43654822335026</v>
      </c>
      <c r="P64" s="117">
        <f t="shared" si="36"/>
        <v>7.8431372549019676E-2</v>
      </c>
      <c r="Q64" s="72">
        <f t="shared" si="37"/>
        <v>28.426395939086319</v>
      </c>
      <c r="R64" s="72">
        <f t="shared" si="38"/>
        <v>334.01015228426394</v>
      </c>
      <c r="S64" s="72">
        <f t="shared" si="39"/>
        <v>5.0101522842639383</v>
      </c>
      <c r="T64" s="73">
        <f t="shared" si="25"/>
        <v>329</v>
      </c>
      <c r="U64" s="73">
        <f t="shared" si="26"/>
        <v>2174.6192893401017</v>
      </c>
      <c r="V64" s="73">
        <f t="shared" si="27"/>
        <v>1974</v>
      </c>
      <c r="W64" s="78"/>
      <c r="X64" s="76">
        <f t="shared" si="28"/>
        <v>0</v>
      </c>
      <c r="Y64" s="114">
        <f t="shared" si="29"/>
        <v>0</v>
      </c>
      <c r="Z64" s="115">
        <f t="shared" si="30"/>
        <v>1.4999999999999999E-2</v>
      </c>
      <c r="AA64" s="75">
        <f t="shared" si="31"/>
        <v>6.5671641791044788E-2</v>
      </c>
      <c r="AB64" s="75">
        <f t="shared" si="32"/>
        <v>6.8181818181818121E-2</v>
      </c>
      <c r="AC64" s="75">
        <f t="shared" si="33"/>
        <v>6.8181818181818121E-2</v>
      </c>
      <c r="AE64" s="112" t="s">
        <v>366</v>
      </c>
      <c r="AF64" s="113" t="str">
        <f t="shared" si="40"/>
        <v>1120Gestão Portuária (T) (Online)340,101522842640,080597014925373227,4111675126904312,6903553299494,69035532994924308</v>
      </c>
      <c r="AG64" s="76" t="str">
        <f t="shared" si="41"/>
        <v>1120Gestão Portuária (T) (Online)340,101522842640,080597014925373227,4111675126904312,6903553299494,69035532994924308</v>
      </c>
      <c r="AH64" s="7" t="b">
        <f t="shared" si="42"/>
        <v>1</v>
      </c>
      <c r="AJ64" s="7" t="str">
        <f t="shared" si="43"/>
        <v>1120Gestão Portuária (T) (Online)362,436548223350,078431372549019728,4263959390863334,0101522842645,01015228426394329</v>
      </c>
      <c r="AK64" s="7" t="str">
        <f>'Promo 1ºS  - Região ABC e GRU I'!B18&amp;'Promo 1ºS  - Região ABC e GRU I'!D18&amp;'Promo 1ºS  - Região ABC e GRU I'!F18&amp;'Promo 1ºS  - Região ABC e GRU I'!L18&amp;'Promo 1ºS  - Região ABC e GRU I'!N18&amp;'Promo 1ºS  - Região ABC e GRU I'!P18&amp;'Promo 1ºS  - Região ABC e GRU I'!R18&amp;'Promo 1ºS  - Região ABC e GRU I'!T18</f>
        <v>1120Gestão Portuária (T) (Online)362,436548223350,078431372549019728,4263959390863334,0101522842645,01015228426394329</v>
      </c>
      <c r="AL64" s="7" t="b">
        <f t="shared" si="44"/>
        <v>1</v>
      </c>
    </row>
    <row r="65" spans="1:38" x14ac:dyDescent="0.25">
      <c r="A65" s="7">
        <v>1113</v>
      </c>
      <c r="B65" s="19">
        <v>1113</v>
      </c>
      <c r="C65" s="8"/>
      <c r="D65" s="37" t="s">
        <v>49</v>
      </c>
      <c r="F65" s="69">
        <v>340.10152284263961</v>
      </c>
      <c r="G65" s="81">
        <v>8.0597014925373217E-2</v>
      </c>
      <c r="H65" s="69">
        <v>27.411167512690383</v>
      </c>
      <c r="I65" s="69">
        <v>312.69035532994923</v>
      </c>
      <c r="J65" s="69">
        <f t="shared" si="34"/>
        <v>4.690355329949238</v>
      </c>
      <c r="K65" s="69">
        <v>308</v>
      </c>
      <c r="L65" s="69"/>
      <c r="M65" s="69"/>
      <c r="O65" s="68">
        <f t="shared" si="35"/>
        <v>362.43654822335026</v>
      </c>
      <c r="P65" s="117">
        <f t="shared" si="36"/>
        <v>7.8431372549019676E-2</v>
      </c>
      <c r="Q65" s="72">
        <f t="shared" si="37"/>
        <v>28.426395939086319</v>
      </c>
      <c r="R65" s="72">
        <f t="shared" si="38"/>
        <v>334.01015228426394</v>
      </c>
      <c r="S65" s="72">
        <f t="shared" si="39"/>
        <v>5.0101522842639383</v>
      </c>
      <c r="T65" s="73">
        <f t="shared" si="25"/>
        <v>329</v>
      </c>
      <c r="U65" s="73">
        <f t="shared" si="26"/>
        <v>2174.6192893401017</v>
      </c>
      <c r="V65" s="73">
        <f t="shared" si="27"/>
        <v>1974</v>
      </c>
      <c r="W65" s="78"/>
      <c r="X65" s="76">
        <f t="shared" si="28"/>
        <v>0</v>
      </c>
      <c r="Y65" s="114">
        <f t="shared" si="29"/>
        <v>0</v>
      </c>
      <c r="Z65" s="115">
        <f t="shared" si="30"/>
        <v>1.4999999999999999E-2</v>
      </c>
      <c r="AA65" s="75">
        <f t="shared" si="31"/>
        <v>6.5671641791044788E-2</v>
      </c>
      <c r="AB65" s="75">
        <f t="shared" si="32"/>
        <v>6.8181818181818121E-2</v>
      </c>
      <c r="AC65" s="75">
        <f t="shared" si="33"/>
        <v>6.8181818181818121E-2</v>
      </c>
      <c r="AE65" s="112" t="s">
        <v>367</v>
      </c>
      <c r="AF65" s="113" t="str">
        <f t="shared" si="40"/>
        <v>1113Gestão de Comércio Exterior (T) (Online)340,101522842640,080597014925373227,4111675126904312,6903553299494,69035532994924308</v>
      </c>
      <c r="AG65" s="76" t="str">
        <f t="shared" si="41"/>
        <v>1113Gestão de Comércio Exterior (T) (Online)340,101522842640,080597014925373227,4111675126904312,6903553299494,69035532994924308</v>
      </c>
      <c r="AH65" s="7" t="b">
        <f t="shared" si="42"/>
        <v>1</v>
      </c>
      <c r="AJ65" s="7" t="str">
        <f t="shared" si="43"/>
        <v>1113Gestão de Comércio Exterior (T) (Online)362,436548223350,078431372549019728,4263959390863334,0101522842645,01015228426394329</v>
      </c>
      <c r="AK65" s="7" t="str">
        <f>'Promo 1ºS  - Região ABC e GRU I'!B19&amp;'Promo 1ºS  - Região ABC e GRU I'!D19&amp;'Promo 1ºS  - Região ABC e GRU I'!F19&amp;'Promo 1ºS  - Região ABC e GRU I'!L19&amp;'Promo 1ºS  - Região ABC e GRU I'!N19&amp;'Promo 1ºS  - Região ABC e GRU I'!P19&amp;'Promo 1ºS  - Região ABC e GRU I'!R19&amp;'Promo 1ºS  - Região ABC e GRU I'!T19</f>
        <v>1113Gestão de Comércio Exterior (T) (Online)362,436548223350,078431372549019728,4263959390863334,0101522842645,01015228426394329</v>
      </c>
      <c r="AL65" s="7" t="b">
        <f t="shared" si="44"/>
        <v>1</v>
      </c>
    </row>
    <row r="66" spans="1:38" x14ac:dyDescent="0.25">
      <c r="A66" s="7" t="e">
        <v>#N/A</v>
      </c>
      <c r="B66" s="48">
        <v>1105</v>
      </c>
      <c r="C66" s="49"/>
      <c r="D66" s="37" t="s">
        <v>12</v>
      </c>
      <c r="E66" s="84"/>
      <c r="F66" s="69">
        <v>345.17766497461929</v>
      </c>
      <c r="G66" s="81">
        <v>8.2352941176470656E-2</v>
      </c>
      <c r="H66" s="69">
        <v>28.426395939086319</v>
      </c>
      <c r="I66" s="69">
        <v>316.75126903553297</v>
      </c>
      <c r="J66" s="69">
        <f t="shared" si="34"/>
        <v>4.7512690355329941</v>
      </c>
      <c r="K66" s="69">
        <v>312</v>
      </c>
      <c r="L66" s="69"/>
      <c r="M66" s="69"/>
      <c r="O66" s="68">
        <f t="shared" si="35"/>
        <v>368.52791878172587</v>
      </c>
      <c r="P66" s="117">
        <f t="shared" si="36"/>
        <v>8.2644628099173459E-2</v>
      </c>
      <c r="Q66" s="72">
        <f t="shared" si="37"/>
        <v>30.456852791878134</v>
      </c>
      <c r="R66" s="72">
        <f t="shared" si="38"/>
        <v>338.07106598984774</v>
      </c>
      <c r="S66" s="72">
        <f t="shared" si="39"/>
        <v>5.0710659898477388</v>
      </c>
      <c r="T66" s="73">
        <f t="shared" si="25"/>
        <v>333</v>
      </c>
      <c r="U66" s="73">
        <f t="shared" si="26"/>
        <v>2211.1675126903551</v>
      </c>
      <c r="V66" s="73">
        <f t="shared" si="27"/>
        <v>1998</v>
      </c>
      <c r="W66" s="78"/>
      <c r="X66" s="76">
        <f t="shared" si="28"/>
        <v>0</v>
      </c>
      <c r="Y66" s="114">
        <f t="shared" si="29"/>
        <v>0</v>
      </c>
      <c r="Z66" s="115">
        <f t="shared" si="30"/>
        <v>1.4999999999999999E-2</v>
      </c>
      <c r="AA66" s="75">
        <f t="shared" si="31"/>
        <v>6.7647058823529393E-2</v>
      </c>
      <c r="AB66" s="75">
        <f t="shared" si="32"/>
        <v>6.7307692307692513E-2</v>
      </c>
      <c r="AC66" s="75">
        <f t="shared" si="33"/>
        <v>6.7307692307692291E-2</v>
      </c>
      <c r="AE66" s="112" t="s">
        <v>368</v>
      </c>
      <c r="AF66" s="113" t="str">
        <f t="shared" si="40"/>
        <v>1105Gestão de Recursos Humanos (T)345,1776649746190,082352941176470728,4263959390863316,7512690355334,75126903553299312</v>
      </c>
      <c r="AG66" s="76" t="str">
        <f t="shared" si="41"/>
        <v>1105Gestão de Recursos Humanos (T)345,1776649746190,082352941176470728,4263959390863316,7512690355334,75126903553299312</v>
      </c>
      <c r="AH66" s="7" t="b">
        <f t="shared" si="42"/>
        <v>1</v>
      </c>
      <c r="AJ66" s="7" t="str">
        <f t="shared" si="43"/>
        <v>1105Gestão de Recursos Humanos (T)368,5279187817260,082644628099173530,4568527918781338,0710659898485,07106598984774333</v>
      </c>
      <c r="AK66" s="7" t="str">
        <f>'Promo 1ºS  - Região ABC e GRU I'!B20&amp;'Promo 1ºS  - Região ABC e GRU I'!D20&amp;'Promo 1ºS  - Região ABC e GRU I'!F20&amp;'Promo 1ºS  - Região ABC e GRU I'!L20&amp;'Promo 1ºS  - Região ABC e GRU I'!N20&amp;'Promo 1ºS  - Região ABC e GRU I'!P20&amp;'Promo 1ºS  - Região ABC e GRU I'!R20&amp;'Promo 1ºS  - Região ABC e GRU I'!T20</f>
        <v>1105Gestão de Recursos Humanos (T)368,5279187817260,082644628099173530,4568527918781338,0710659898485,07106598984774333</v>
      </c>
      <c r="AL66" s="7" t="b">
        <f t="shared" si="44"/>
        <v>1</v>
      </c>
    </row>
    <row r="67" spans="1:38" x14ac:dyDescent="0.25">
      <c r="A67" s="7">
        <v>1128</v>
      </c>
      <c r="B67" s="19">
        <v>1128</v>
      </c>
      <c r="C67" s="8"/>
      <c r="D67" s="37" t="s">
        <v>45</v>
      </c>
      <c r="E67" s="84"/>
      <c r="F67" s="69">
        <v>340.10152284263961</v>
      </c>
      <c r="G67" s="81">
        <v>8.0597014925373217E-2</v>
      </c>
      <c r="H67" s="69">
        <v>27.411167512690383</v>
      </c>
      <c r="I67" s="69">
        <v>312.69035532994923</v>
      </c>
      <c r="J67" s="69">
        <f t="shared" si="34"/>
        <v>4.690355329949238</v>
      </c>
      <c r="K67" s="69">
        <v>308</v>
      </c>
      <c r="L67" s="69"/>
      <c r="M67" s="69"/>
      <c r="O67" s="68">
        <f t="shared" si="35"/>
        <v>362.43654822335026</v>
      </c>
      <c r="P67" s="117">
        <f t="shared" si="36"/>
        <v>7.8431372549019676E-2</v>
      </c>
      <c r="Q67" s="72">
        <f t="shared" si="37"/>
        <v>28.426395939086319</v>
      </c>
      <c r="R67" s="72">
        <f t="shared" si="38"/>
        <v>334.01015228426394</v>
      </c>
      <c r="S67" s="72">
        <f t="shared" si="39"/>
        <v>5.0101522842639383</v>
      </c>
      <c r="T67" s="73">
        <f t="shared" si="25"/>
        <v>329</v>
      </c>
      <c r="U67" s="73">
        <f t="shared" si="26"/>
        <v>2174.6192893401017</v>
      </c>
      <c r="V67" s="73">
        <f t="shared" si="27"/>
        <v>1974</v>
      </c>
      <c r="W67" s="78"/>
      <c r="X67" s="76">
        <f t="shared" si="28"/>
        <v>0</v>
      </c>
      <c r="Y67" s="114">
        <f t="shared" si="29"/>
        <v>0</v>
      </c>
      <c r="Z67" s="115">
        <f t="shared" si="30"/>
        <v>1.4999999999999999E-2</v>
      </c>
      <c r="AA67" s="75">
        <f t="shared" si="31"/>
        <v>6.5671641791044788E-2</v>
      </c>
      <c r="AB67" s="75">
        <f t="shared" si="32"/>
        <v>6.8181818181818121E-2</v>
      </c>
      <c r="AC67" s="75">
        <f t="shared" si="33"/>
        <v>6.8181818181818121E-2</v>
      </c>
      <c r="AE67" s="112" t="s">
        <v>369</v>
      </c>
      <c r="AF67" s="113" t="str">
        <f t="shared" si="40"/>
        <v>1128Gestão de Seguros (T) (Online)340,101522842640,080597014925373227,4111675126904312,6903553299494,69035532994924308</v>
      </c>
      <c r="AG67" s="76" t="str">
        <f t="shared" si="41"/>
        <v>1128Gestão de Seguros (T) (Online)340,101522842640,080597014925373227,4111675126904312,6903553299494,69035532994924308</v>
      </c>
      <c r="AH67" s="7" t="b">
        <f t="shared" si="42"/>
        <v>1</v>
      </c>
      <c r="AJ67" s="7" t="str">
        <f t="shared" si="43"/>
        <v>1128Gestão de Seguros (T) (Online)362,436548223350,078431372549019728,4263959390863334,0101522842645,01015228426394329</v>
      </c>
      <c r="AK67" s="7" t="str">
        <f>'Promo 1ºS  - Região ABC e GRU I'!B21&amp;'Promo 1ºS  - Região ABC e GRU I'!D21&amp;'Promo 1ºS  - Região ABC e GRU I'!F21&amp;'Promo 1ºS  - Região ABC e GRU I'!L21&amp;'Promo 1ºS  - Região ABC e GRU I'!N21&amp;'Promo 1ºS  - Região ABC e GRU I'!P21&amp;'Promo 1ºS  - Região ABC e GRU I'!R21&amp;'Promo 1ºS  - Região ABC e GRU I'!T21</f>
        <v>1128Gestão de Seguros (T) (Online)362,436548223350,078431372549019728,4263959390863334,0101522842645,01015228426394329</v>
      </c>
      <c r="AL67" s="7" t="b">
        <f t="shared" si="44"/>
        <v>1</v>
      </c>
    </row>
    <row r="68" spans="1:38" x14ac:dyDescent="0.25">
      <c r="A68" s="7" t="e">
        <v>#N/A</v>
      </c>
      <c r="B68" s="19">
        <v>1125</v>
      </c>
      <c r="C68" s="8"/>
      <c r="D68" s="37" t="s">
        <v>13</v>
      </c>
      <c r="E68" s="84"/>
      <c r="F68" s="69">
        <v>345.17766497461929</v>
      </c>
      <c r="G68" s="81">
        <v>8.2352941176470656E-2</v>
      </c>
      <c r="H68" s="69">
        <v>28.426395939086319</v>
      </c>
      <c r="I68" s="69">
        <v>316.75126903553297</v>
      </c>
      <c r="J68" s="69">
        <f t="shared" si="34"/>
        <v>4.7512690355329941</v>
      </c>
      <c r="K68" s="69">
        <v>312</v>
      </c>
      <c r="L68" s="69"/>
      <c r="M68" s="69"/>
      <c r="O68" s="68">
        <f t="shared" si="35"/>
        <v>368.52791878172587</v>
      </c>
      <c r="P68" s="117">
        <f t="shared" si="36"/>
        <v>8.2644628099173459E-2</v>
      </c>
      <c r="Q68" s="72">
        <f t="shared" si="37"/>
        <v>30.456852791878134</v>
      </c>
      <c r="R68" s="72">
        <f t="shared" si="38"/>
        <v>338.07106598984774</v>
      </c>
      <c r="S68" s="72">
        <f t="shared" si="39"/>
        <v>5.0710659898477388</v>
      </c>
      <c r="T68" s="73">
        <f t="shared" si="25"/>
        <v>333</v>
      </c>
      <c r="U68" s="73">
        <f t="shared" si="26"/>
        <v>2211.1675126903551</v>
      </c>
      <c r="V68" s="73">
        <f t="shared" si="27"/>
        <v>1998</v>
      </c>
      <c r="W68" s="78"/>
      <c r="X68" s="76">
        <f t="shared" si="28"/>
        <v>0</v>
      </c>
      <c r="Y68" s="114">
        <f t="shared" si="29"/>
        <v>0</v>
      </c>
      <c r="Z68" s="115">
        <f t="shared" si="30"/>
        <v>1.4999999999999999E-2</v>
      </c>
      <c r="AA68" s="75">
        <f t="shared" si="31"/>
        <v>6.7647058823529393E-2</v>
      </c>
      <c r="AB68" s="75">
        <f t="shared" si="32"/>
        <v>6.7307692307692513E-2</v>
      </c>
      <c r="AC68" s="75">
        <f t="shared" si="33"/>
        <v>6.7307692307692291E-2</v>
      </c>
      <c r="AE68" s="112" t="s">
        <v>370</v>
      </c>
      <c r="AF68" s="113" t="str">
        <f t="shared" si="40"/>
        <v>1125Gestão da Tecnologia da Informação (T)345,1776649746190,082352941176470728,4263959390863316,7512690355334,75126903553299312</v>
      </c>
      <c r="AG68" s="76" t="str">
        <f t="shared" si="41"/>
        <v>1125Gestão da Tecnologia da Informação (T)345,1776649746190,082352941176470728,4263959390863316,7512690355334,75126903553299312</v>
      </c>
      <c r="AH68" s="7" t="b">
        <f t="shared" si="42"/>
        <v>1</v>
      </c>
      <c r="AJ68" s="7" t="str">
        <f t="shared" si="43"/>
        <v>1125Gestão da Tecnologia da Informação (T)368,5279187817260,082644628099173530,4568527918781338,0710659898485,07106598984774333</v>
      </c>
      <c r="AK68" s="7" t="str">
        <f>'Promo 1ºS  - Região ABC e GRU I'!B22&amp;'Promo 1ºS  - Região ABC e GRU I'!D22&amp;'Promo 1ºS  - Região ABC e GRU I'!F22&amp;'Promo 1ºS  - Região ABC e GRU I'!L22&amp;'Promo 1ºS  - Região ABC e GRU I'!N22&amp;'Promo 1ºS  - Região ABC e GRU I'!P22&amp;'Promo 1ºS  - Região ABC e GRU I'!R22&amp;'Promo 1ºS  - Região ABC e GRU I'!T22</f>
        <v>1125Gestão da Tecnologia da Informação (T)368,5279187817260,082644628099173530,4568527918781338,0710659898485,07106598984774333</v>
      </c>
      <c r="AL68" s="7" t="b">
        <f t="shared" si="44"/>
        <v>1</v>
      </c>
    </row>
    <row r="69" spans="1:38" x14ac:dyDescent="0.25">
      <c r="A69" s="7" t="e">
        <v>#N/A</v>
      </c>
      <c r="B69" s="48">
        <v>1114</v>
      </c>
      <c r="C69" s="49"/>
      <c r="D69" s="37" t="s">
        <v>14</v>
      </c>
      <c r="E69" s="84"/>
      <c r="F69" s="69">
        <v>345.17766497461929</v>
      </c>
      <c r="G69" s="81">
        <v>8.2352941176470656E-2</v>
      </c>
      <c r="H69" s="69">
        <v>28.426395939086319</v>
      </c>
      <c r="I69" s="69">
        <v>316.75126903553297</v>
      </c>
      <c r="J69" s="69">
        <f t="shared" si="34"/>
        <v>4.7512690355329941</v>
      </c>
      <c r="K69" s="69">
        <v>312</v>
      </c>
      <c r="L69" s="69"/>
      <c r="M69" s="69"/>
      <c r="O69" s="68">
        <f t="shared" si="35"/>
        <v>368.52791878172587</v>
      </c>
      <c r="P69" s="117">
        <f t="shared" si="36"/>
        <v>8.2644628099173459E-2</v>
      </c>
      <c r="Q69" s="72">
        <f t="shared" si="37"/>
        <v>30.456852791878134</v>
      </c>
      <c r="R69" s="72">
        <f t="shared" si="38"/>
        <v>338.07106598984774</v>
      </c>
      <c r="S69" s="72">
        <f t="shared" si="39"/>
        <v>5.0710659898477388</v>
      </c>
      <c r="T69" s="73">
        <f t="shared" si="25"/>
        <v>333</v>
      </c>
      <c r="U69" s="73">
        <f t="shared" si="26"/>
        <v>2211.1675126903551</v>
      </c>
      <c r="V69" s="73">
        <f t="shared" si="27"/>
        <v>1998</v>
      </c>
      <c r="W69" s="78"/>
      <c r="X69" s="76">
        <f t="shared" si="28"/>
        <v>0</v>
      </c>
      <c r="Y69" s="114">
        <f t="shared" si="29"/>
        <v>0</v>
      </c>
      <c r="Z69" s="115">
        <f t="shared" si="30"/>
        <v>1.4999999999999999E-2</v>
      </c>
      <c r="AA69" s="75">
        <f t="shared" si="31"/>
        <v>6.7647058823529393E-2</v>
      </c>
      <c r="AB69" s="75">
        <f t="shared" si="32"/>
        <v>6.7307692307692513E-2</v>
      </c>
      <c r="AC69" s="75">
        <f t="shared" si="33"/>
        <v>6.7307692307692291E-2</v>
      </c>
      <c r="AE69" s="112" t="s">
        <v>371</v>
      </c>
      <c r="AF69" s="113" t="str">
        <f t="shared" si="40"/>
        <v>1114Gestão Financeira (T)345,1776649746190,082352941176470728,4263959390863316,7512690355334,75126903553299312</v>
      </c>
      <c r="AG69" s="76" t="str">
        <f t="shared" si="41"/>
        <v>1114Gestão Financeira (T)345,1776649746190,082352941176470728,4263959390863316,7512690355334,75126903553299312</v>
      </c>
      <c r="AH69" s="7" t="b">
        <f t="shared" si="42"/>
        <v>1</v>
      </c>
      <c r="AJ69" s="7" t="str">
        <f t="shared" si="43"/>
        <v>1114Gestão Financeira (T)368,5279187817260,082644628099173530,4568527918781338,0710659898485,07106598984774333</v>
      </c>
      <c r="AK69" s="7" t="str">
        <f>'Promo 1ºS  - Região ABC e GRU I'!B23&amp;'Promo 1ºS  - Região ABC e GRU I'!D23&amp;'Promo 1ºS  - Região ABC e GRU I'!F23&amp;'Promo 1ºS  - Região ABC e GRU I'!L23&amp;'Promo 1ºS  - Região ABC e GRU I'!N23&amp;'Promo 1ºS  - Região ABC e GRU I'!P23&amp;'Promo 1ºS  - Região ABC e GRU I'!R23&amp;'Promo 1ºS  - Região ABC e GRU I'!T23</f>
        <v>1114Gestão Financeira (T)368,5279187817260,082644628099173530,4568527918781338,0710659898485,07106598984774333</v>
      </c>
      <c r="AL69" s="7" t="b">
        <f t="shared" si="44"/>
        <v>1</v>
      </c>
    </row>
    <row r="70" spans="1:38" x14ac:dyDescent="0.25">
      <c r="A70" s="7">
        <v>1132</v>
      </c>
      <c r="B70" s="19">
        <v>1132</v>
      </c>
      <c r="C70" s="8"/>
      <c r="D70" s="37" t="s">
        <v>46</v>
      </c>
      <c r="E70" s="84"/>
      <c r="F70" s="69">
        <v>340.10152284263961</v>
      </c>
      <c r="G70" s="81">
        <v>8.0597014925373217E-2</v>
      </c>
      <c r="H70" s="69">
        <v>27.411167512690383</v>
      </c>
      <c r="I70" s="69">
        <v>312.69035532994923</v>
      </c>
      <c r="J70" s="69">
        <f t="shared" si="34"/>
        <v>4.690355329949238</v>
      </c>
      <c r="K70" s="69">
        <v>308</v>
      </c>
      <c r="L70" s="69"/>
      <c r="M70" s="69"/>
      <c r="O70" s="68">
        <f t="shared" si="35"/>
        <v>362.43654822335026</v>
      </c>
      <c r="P70" s="117">
        <f t="shared" si="36"/>
        <v>7.8431372549019676E-2</v>
      </c>
      <c r="Q70" s="72">
        <f t="shared" si="37"/>
        <v>28.426395939086319</v>
      </c>
      <c r="R70" s="72">
        <f t="shared" si="38"/>
        <v>334.01015228426394</v>
      </c>
      <c r="S70" s="72">
        <f t="shared" si="39"/>
        <v>5.0101522842639383</v>
      </c>
      <c r="T70" s="73">
        <f t="shared" si="25"/>
        <v>329</v>
      </c>
      <c r="U70" s="73">
        <f t="shared" si="26"/>
        <v>2174.6192893401017</v>
      </c>
      <c r="V70" s="73">
        <f t="shared" si="27"/>
        <v>1974</v>
      </c>
      <c r="W70" s="78"/>
      <c r="X70" s="76">
        <f t="shared" si="28"/>
        <v>0</v>
      </c>
      <c r="Y70" s="114">
        <f t="shared" si="29"/>
        <v>0</v>
      </c>
      <c r="Z70" s="115">
        <f t="shared" si="30"/>
        <v>1.4999999999999999E-2</v>
      </c>
      <c r="AA70" s="75">
        <f t="shared" si="31"/>
        <v>6.5671641791044788E-2</v>
      </c>
      <c r="AB70" s="75">
        <f t="shared" si="32"/>
        <v>6.8181818181818121E-2</v>
      </c>
      <c r="AC70" s="75">
        <f t="shared" si="33"/>
        <v>6.8181818181818121E-2</v>
      </c>
      <c r="AE70" s="112" t="s">
        <v>372</v>
      </c>
      <c r="AF70" s="113" t="str">
        <f t="shared" si="40"/>
        <v>1132Gestão Financeira (T) (Online)340,101522842640,080597014925373227,4111675126904312,6903553299494,69035532994924308</v>
      </c>
      <c r="AG70" s="76" t="str">
        <f t="shared" si="41"/>
        <v>1132Gestão Financeira (T) (Online)340,101522842640,080597014925373227,4111675126904312,6903553299494,69035532994924308</v>
      </c>
      <c r="AH70" s="7" t="b">
        <f t="shared" si="42"/>
        <v>1</v>
      </c>
      <c r="AJ70" s="7" t="str">
        <f t="shared" si="43"/>
        <v>1132Gestão Financeira (T) (Online)362,436548223350,078431372549019728,4263959390863334,0101522842645,01015228426394329</v>
      </c>
      <c r="AK70" s="7" t="str">
        <f>'Promo 1ºS  - Região ABC e GRU I'!B24&amp;'Promo 1ºS  - Região ABC e GRU I'!D24&amp;'Promo 1ºS  - Região ABC e GRU I'!F24&amp;'Promo 1ºS  - Região ABC e GRU I'!L24&amp;'Promo 1ºS  - Região ABC e GRU I'!N24&amp;'Promo 1ºS  - Região ABC e GRU I'!P24&amp;'Promo 1ºS  - Região ABC e GRU I'!R24&amp;'Promo 1ºS  - Região ABC e GRU I'!T24</f>
        <v>1132Gestão Financeira (T) (Online)362,436548223350,078431372549019728,4263959390863334,0101522842645,01015228426394329</v>
      </c>
      <c r="AL70" s="7" t="b">
        <f t="shared" si="44"/>
        <v>1</v>
      </c>
    </row>
    <row r="71" spans="1:38" x14ac:dyDescent="0.25">
      <c r="A71" s="7" t="e">
        <v>#N/A</v>
      </c>
      <c r="B71" s="19">
        <v>1115</v>
      </c>
      <c r="C71" s="8"/>
      <c r="D71" s="37" t="s">
        <v>15</v>
      </c>
      <c r="E71" s="84"/>
      <c r="F71" s="69">
        <v>345.17766497461929</v>
      </c>
      <c r="G71" s="81">
        <v>8.2352941176470656E-2</v>
      </c>
      <c r="H71" s="69">
        <v>28.426395939086319</v>
      </c>
      <c r="I71" s="69">
        <v>316.75126903553297</v>
      </c>
      <c r="J71" s="69">
        <f t="shared" si="34"/>
        <v>4.7512690355329941</v>
      </c>
      <c r="K71" s="69">
        <v>312</v>
      </c>
      <c r="L71" s="69"/>
      <c r="M71" s="69"/>
      <c r="O71" s="68">
        <f t="shared" si="35"/>
        <v>368.52791878172587</v>
      </c>
      <c r="P71" s="117">
        <f t="shared" si="36"/>
        <v>8.2644628099173459E-2</v>
      </c>
      <c r="Q71" s="72">
        <f t="shared" si="37"/>
        <v>30.456852791878134</v>
      </c>
      <c r="R71" s="72">
        <f t="shared" si="38"/>
        <v>338.07106598984774</v>
      </c>
      <c r="S71" s="72">
        <f t="shared" si="39"/>
        <v>5.0710659898477388</v>
      </c>
      <c r="T71" s="73">
        <f t="shared" si="25"/>
        <v>333</v>
      </c>
      <c r="U71" s="73">
        <f t="shared" si="26"/>
        <v>2211.1675126903551</v>
      </c>
      <c r="V71" s="73">
        <f t="shared" si="27"/>
        <v>1998</v>
      </c>
      <c r="W71" s="78"/>
      <c r="X71" s="76">
        <f t="shared" si="28"/>
        <v>0</v>
      </c>
      <c r="Y71" s="114">
        <f t="shared" si="29"/>
        <v>0</v>
      </c>
      <c r="Z71" s="115">
        <f t="shared" si="30"/>
        <v>1.4999999999999999E-2</v>
      </c>
      <c r="AA71" s="75">
        <f t="shared" si="31"/>
        <v>6.7647058823529393E-2</v>
      </c>
      <c r="AB71" s="75">
        <f t="shared" si="32"/>
        <v>6.7307692307692513E-2</v>
      </c>
      <c r="AC71" s="75">
        <f t="shared" si="33"/>
        <v>6.7307692307692291E-2</v>
      </c>
      <c r="AE71" s="112" t="s">
        <v>373</v>
      </c>
      <c r="AF71" s="113" t="str">
        <f t="shared" si="40"/>
        <v>1115Gestão Pública (T)345,1776649746190,082352941176470728,4263959390863316,7512690355334,75126903553299312</v>
      </c>
      <c r="AG71" s="76" t="str">
        <f t="shared" si="41"/>
        <v>1115Gestão Pública (T)345,1776649746190,082352941176470728,4263959390863316,7512690355334,75126903553299312</v>
      </c>
      <c r="AH71" s="7" t="b">
        <f t="shared" si="42"/>
        <v>1</v>
      </c>
      <c r="AJ71" s="7" t="str">
        <f t="shared" si="43"/>
        <v>1115Gestão Pública (T)368,5279187817260,082644628099173530,4568527918781338,0710659898485,07106598984774333</v>
      </c>
      <c r="AK71" s="7" t="str">
        <f>'Promo 1ºS  - Região ABC e GRU I'!B25&amp;'Promo 1ºS  - Região ABC e GRU I'!D25&amp;'Promo 1ºS  - Região ABC e GRU I'!F25&amp;'Promo 1ºS  - Região ABC e GRU I'!L25&amp;'Promo 1ºS  - Região ABC e GRU I'!N25&amp;'Promo 1ºS  - Região ABC e GRU I'!P25&amp;'Promo 1ºS  - Região ABC e GRU I'!R25&amp;'Promo 1ºS  - Região ABC e GRU I'!T25</f>
        <v>1115Gestão Pública (T)368,5279187817260,082644628099173530,4568527918781338,0710659898485,07106598984774333</v>
      </c>
      <c r="AL71" s="7" t="b">
        <f t="shared" si="44"/>
        <v>1</v>
      </c>
    </row>
    <row r="72" spans="1:38" x14ac:dyDescent="0.25">
      <c r="A72" s="7" t="e">
        <v>#N/A</v>
      </c>
      <c r="B72" s="48">
        <v>1126</v>
      </c>
      <c r="C72" s="49"/>
      <c r="D72" s="37" t="s">
        <v>29</v>
      </c>
      <c r="E72" s="84"/>
      <c r="F72" s="69">
        <v>345.17766497461929</v>
      </c>
      <c r="G72" s="81">
        <v>8.2352941176470656E-2</v>
      </c>
      <c r="H72" s="69">
        <v>28.426395939086319</v>
      </c>
      <c r="I72" s="69">
        <v>316.75126903553297</v>
      </c>
      <c r="J72" s="69">
        <f t="shared" si="34"/>
        <v>4.7512690355329941</v>
      </c>
      <c r="K72" s="69">
        <v>312</v>
      </c>
      <c r="L72" s="69"/>
      <c r="M72" s="69"/>
      <c r="O72" s="68">
        <f t="shared" si="35"/>
        <v>368.52791878172587</v>
      </c>
      <c r="P72" s="117">
        <f t="shared" si="36"/>
        <v>8.2644628099173459E-2</v>
      </c>
      <c r="Q72" s="72">
        <f t="shared" si="37"/>
        <v>30.456852791878134</v>
      </c>
      <c r="R72" s="72">
        <f t="shared" si="38"/>
        <v>338.07106598984774</v>
      </c>
      <c r="S72" s="72">
        <f t="shared" si="39"/>
        <v>5.0710659898477388</v>
      </c>
      <c r="T72" s="73">
        <f t="shared" si="25"/>
        <v>333</v>
      </c>
      <c r="U72" s="73">
        <f t="shared" si="26"/>
        <v>2211.1675126903551</v>
      </c>
      <c r="V72" s="73">
        <f t="shared" si="27"/>
        <v>1998</v>
      </c>
      <c r="W72" s="78"/>
      <c r="X72" s="76">
        <f t="shared" si="28"/>
        <v>0</v>
      </c>
      <c r="Y72" s="114">
        <f t="shared" si="29"/>
        <v>0</v>
      </c>
      <c r="Z72" s="115">
        <f t="shared" si="30"/>
        <v>1.4999999999999999E-2</v>
      </c>
      <c r="AA72" s="75">
        <f t="shared" si="31"/>
        <v>6.7647058823529393E-2</v>
      </c>
      <c r="AB72" s="75">
        <f t="shared" si="32"/>
        <v>6.7307692307692513E-2</v>
      </c>
      <c r="AC72" s="75">
        <f t="shared" si="33"/>
        <v>6.7307692307692291E-2</v>
      </c>
      <c r="AE72" s="112" t="s">
        <v>374</v>
      </c>
      <c r="AF72" s="113" t="str">
        <f t="shared" si="40"/>
        <v>1126Jogos Digitais (T)345,1776649746190,082352941176470728,4263959390863316,7512690355334,75126903553299312</v>
      </c>
      <c r="AG72" s="76" t="str">
        <f t="shared" si="41"/>
        <v>1126Jogos Digitais (T)345,1776649746190,082352941176470728,4263959390863316,7512690355334,75126903553299312</v>
      </c>
      <c r="AH72" s="7" t="b">
        <f t="shared" si="42"/>
        <v>1</v>
      </c>
      <c r="AJ72" s="7" t="str">
        <f t="shared" si="43"/>
        <v>1126Jogos Digitais (T)368,5279187817260,082644628099173530,4568527918781338,0710659898485,07106598984774333</v>
      </c>
      <c r="AK72" s="7" t="str">
        <f>'Promo 1ºS  - Região ABC e GRU I'!B26&amp;'Promo 1ºS  - Região ABC e GRU I'!D26&amp;'Promo 1ºS  - Região ABC e GRU I'!F26&amp;'Promo 1ºS  - Região ABC e GRU I'!L26&amp;'Promo 1ºS  - Região ABC e GRU I'!N26&amp;'Promo 1ºS  - Região ABC e GRU I'!P26&amp;'Promo 1ºS  - Região ABC e GRU I'!R26&amp;'Promo 1ºS  - Região ABC e GRU I'!T26</f>
        <v>1126Jogos Digitais (T)368,5279187817260,082644628099173530,4568527918781338,0710659898485,07106598984774333</v>
      </c>
      <c r="AL72" s="7" t="b">
        <f t="shared" si="44"/>
        <v>1</v>
      </c>
    </row>
    <row r="73" spans="1:38" x14ac:dyDescent="0.25">
      <c r="A73" s="7">
        <v>1122</v>
      </c>
      <c r="B73" s="19">
        <v>1122</v>
      </c>
      <c r="C73" s="8"/>
      <c r="D73" s="37" t="s">
        <v>16</v>
      </c>
      <c r="E73" s="84"/>
      <c r="F73" s="69">
        <v>361.42131979695432</v>
      </c>
      <c r="G73" s="81">
        <v>8.7078651685393305E-2</v>
      </c>
      <c r="H73" s="69">
        <v>31.472081218274127</v>
      </c>
      <c r="I73" s="69">
        <v>329.94923857868019</v>
      </c>
      <c r="J73" s="69">
        <f t="shared" si="34"/>
        <v>4.9492385786802027</v>
      </c>
      <c r="K73" s="69">
        <v>325</v>
      </c>
      <c r="L73" s="69"/>
      <c r="M73" s="69"/>
      <c r="O73" s="68">
        <f t="shared" si="35"/>
        <v>385.78680203045684</v>
      </c>
      <c r="P73" s="117">
        <f t="shared" si="36"/>
        <v>8.6842105263157915E-2</v>
      </c>
      <c r="Q73" s="72">
        <f t="shared" si="37"/>
        <v>33.502538071065999</v>
      </c>
      <c r="R73" s="72">
        <f t="shared" si="38"/>
        <v>352.28426395939084</v>
      </c>
      <c r="S73" s="72">
        <f t="shared" si="39"/>
        <v>5.2842639593908416</v>
      </c>
      <c r="T73" s="73">
        <f t="shared" si="25"/>
        <v>347</v>
      </c>
      <c r="U73" s="73">
        <f t="shared" si="26"/>
        <v>2314.7208121827412</v>
      </c>
      <c r="V73" s="73">
        <f t="shared" si="27"/>
        <v>2082</v>
      </c>
      <c r="W73" s="78"/>
      <c r="X73" s="76">
        <f t="shared" si="28"/>
        <v>0</v>
      </c>
      <c r="Y73" s="114">
        <f t="shared" si="29"/>
        <v>0</v>
      </c>
      <c r="Z73" s="115">
        <f t="shared" si="30"/>
        <v>1.4999999999999999E-2</v>
      </c>
      <c r="AA73" s="75">
        <f t="shared" si="31"/>
        <v>6.7415730337078594E-2</v>
      </c>
      <c r="AB73" s="75">
        <f t="shared" si="32"/>
        <v>6.7692307692307718E-2</v>
      </c>
      <c r="AC73" s="75">
        <f t="shared" si="33"/>
        <v>6.7692307692307718E-2</v>
      </c>
      <c r="AE73" s="112" t="s">
        <v>375</v>
      </c>
      <c r="AF73" s="113" t="str">
        <f t="shared" si="40"/>
        <v>1122Letras - Língua Estrangeira (L)361,4213197969540,087078651685393331,4720812182741329,949238578684,9492385786802325</v>
      </c>
      <c r="AG73" s="76" t="str">
        <f t="shared" si="41"/>
        <v>1122Letras - Língua Estrangeira (L)361,4213197969540,087078651685393331,4720812182741329,949238578684,9492385786802325</v>
      </c>
      <c r="AH73" s="7" t="b">
        <f t="shared" si="42"/>
        <v>1</v>
      </c>
      <c r="AJ73" s="7" t="str">
        <f t="shared" si="43"/>
        <v>1122Letras - Língua Estrangeira (L)385,7868020304570,086842105263157933,502538071066352,2842639593915,28426395939084347</v>
      </c>
      <c r="AK73" s="7" t="str">
        <f>'Promo 1ºS  - Região ABC e GRU I'!B27&amp;'Promo 1ºS  - Região ABC e GRU I'!D27&amp;'Promo 1ºS  - Região ABC e GRU I'!F27&amp;'Promo 1ºS  - Região ABC e GRU I'!L27&amp;'Promo 1ºS  - Região ABC e GRU I'!N27&amp;'Promo 1ºS  - Região ABC e GRU I'!P27&amp;'Promo 1ºS  - Região ABC e GRU I'!R27&amp;'Promo 1ºS  - Região ABC e GRU I'!T27</f>
        <v>1122Letras - Língua Estrangeira (L)385,7868020304570,086842105263157933,502538071066352,2842639593915,28426395939084347</v>
      </c>
      <c r="AL73" s="7" t="b">
        <f t="shared" si="44"/>
        <v>1</v>
      </c>
    </row>
    <row r="74" spans="1:38" x14ac:dyDescent="0.25">
      <c r="A74" s="7">
        <v>2009</v>
      </c>
      <c r="B74" s="19">
        <v>2009</v>
      </c>
      <c r="C74" s="8"/>
      <c r="D74" s="37" t="s">
        <v>37</v>
      </c>
      <c r="E74" s="84"/>
      <c r="F74" s="69">
        <v>322.84263959390864</v>
      </c>
      <c r="G74" s="81">
        <v>3.1446540880503221E-2</v>
      </c>
      <c r="H74" s="69">
        <v>10.152284263959416</v>
      </c>
      <c r="I74" s="69">
        <v>312.69035532994923</v>
      </c>
      <c r="J74" s="69">
        <f t="shared" si="34"/>
        <v>4.690355329949238</v>
      </c>
      <c r="K74" s="69">
        <v>308</v>
      </c>
      <c r="L74" s="69"/>
      <c r="M74" s="69"/>
      <c r="O74" s="68">
        <f t="shared" si="35"/>
        <v>344.16243654822335</v>
      </c>
      <c r="P74" s="117">
        <f t="shared" si="36"/>
        <v>2.9498525073746385E-2</v>
      </c>
      <c r="Q74" s="72">
        <f t="shared" si="37"/>
        <v>10.152284263959416</v>
      </c>
      <c r="R74" s="72">
        <f t="shared" si="38"/>
        <v>334.01015228426394</v>
      </c>
      <c r="S74" s="72">
        <f t="shared" si="39"/>
        <v>5.0101522842639383</v>
      </c>
      <c r="T74" s="73">
        <f t="shared" si="25"/>
        <v>329</v>
      </c>
      <c r="U74" s="73">
        <f t="shared" si="26"/>
        <v>2064.9746192893399</v>
      </c>
      <c r="V74" s="73">
        <f t="shared" si="27"/>
        <v>1974</v>
      </c>
      <c r="W74" s="78"/>
      <c r="X74" s="76">
        <f t="shared" si="28"/>
        <v>0</v>
      </c>
      <c r="Y74" s="114">
        <f t="shared" si="29"/>
        <v>0</v>
      </c>
      <c r="Z74" s="115">
        <f t="shared" si="30"/>
        <v>1.4999999999999999E-2</v>
      </c>
      <c r="AA74" s="75">
        <f t="shared" si="31"/>
        <v>6.6037735849056478E-2</v>
      </c>
      <c r="AB74" s="75">
        <f t="shared" si="32"/>
        <v>6.8181818181818121E-2</v>
      </c>
      <c r="AC74" s="75">
        <f t="shared" si="33"/>
        <v>6.8181818181818121E-2</v>
      </c>
      <c r="AE74" s="112" t="s">
        <v>376</v>
      </c>
      <c r="AF74" s="113" t="str">
        <f t="shared" si="40"/>
        <v>2009Letras - Língua Portuguesa (Segunda Licenciatura)322,8426395939090,031446540880503210,1522842639594312,6903553299494,69035532994924308</v>
      </c>
      <c r="AG74" s="76" t="str">
        <f t="shared" si="41"/>
        <v>2009Letras - Língua Portuguesa (Segunda Licenciatura)322,8426395939090,031446540880503210,1522842639594312,6903553299494,69035532994924308</v>
      </c>
      <c r="AH74" s="7" t="b">
        <f t="shared" si="42"/>
        <v>1</v>
      </c>
      <c r="AJ74" s="7" t="str">
        <f t="shared" si="43"/>
        <v>2009Letras - Língua Portuguesa (Segunda Licenciatura)344,1624365482230,029498525073746410,1522842639594334,0101522842645,01015228426394329</v>
      </c>
      <c r="AK74" s="7" t="str">
        <f>'Promo 1ºS  - Região ABC e GRU I'!B28&amp;'Promo 1ºS  - Região ABC e GRU I'!D28&amp;'Promo 1ºS  - Região ABC e GRU I'!F28&amp;'Promo 1ºS  - Região ABC e GRU I'!L28&amp;'Promo 1ºS  - Região ABC e GRU I'!N28&amp;'Promo 1ºS  - Região ABC e GRU I'!P28&amp;'Promo 1ºS  - Região ABC e GRU I'!R28&amp;'Promo 1ºS  - Região ABC e GRU I'!T28</f>
        <v>2009Letras - Língua Portuguesa (Segunda Licenciatura)344,1624365482230,029498525073746410,1522842639594334,0101522842645,01015228426394329</v>
      </c>
      <c r="AL74" s="7" t="b">
        <f t="shared" si="44"/>
        <v>1</v>
      </c>
    </row>
    <row r="75" spans="1:38" x14ac:dyDescent="0.25">
      <c r="A75" s="7" t="e">
        <v>#N/A</v>
      </c>
      <c r="B75" s="48">
        <v>1101</v>
      </c>
      <c r="C75" s="49"/>
      <c r="D75" s="37" t="s">
        <v>54</v>
      </c>
      <c r="E75" s="84"/>
      <c r="F75" s="69">
        <v>361.42131979695432</v>
      </c>
      <c r="G75" s="81">
        <v>8.7078651685393305E-2</v>
      </c>
      <c r="H75" s="69">
        <v>31.472081218274127</v>
      </c>
      <c r="I75" s="69">
        <v>329.94923857868019</v>
      </c>
      <c r="J75" s="69">
        <f t="shared" si="34"/>
        <v>4.9492385786802027</v>
      </c>
      <c r="K75" s="69">
        <v>325</v>
      </c>
      <c r="L75" s="69"/>
      <c r="M75" s="69"/>
      <c r="O75" s="68">
        <f t="shared" si="35"/>
        <v>385.78680203045684</v>
      </c>
      <c r="P75" s="117">
        <f t="shared" si="36"/>
        <v>8.6842105263157915E-2</v>
      </c>
      <c r="Q75" s="72">
        <f t="shared" si="37"/>
        <v>33.502538071065999</v>
      </c>
      <c r="R75" s="72">
        <f t="shared" si="38"/>
        <v>352.28426395939084</v>
      </c>
      <c r="S75" s="72">
        <f t="shared" si="39"/>
        <v>5.2842639593908416</v>
      </c>
      <c r="T75" s="73">
        <f t="shared" si="25"/>
        <v>347</v>
      </c>
      <c r="U75" s="73">
        <f t="shared" si="26"/>
        <v>2314.7208121827412</v>
      </c>
      <c r="V75" s="73">
        <f t="shared" si="27"/>
        <v>2082</v>
      </c>
      <c r="W75" s="78"/>
      <c r="X75" s="76">
        <f t="shared" si="28"/>
        <v>0</v>
      </c>
      <c r="Y75" s="114">
        <f t="shared" si="29"/>
        <v>0</v>
      </c>
      <c r="Z75" s="115">
        <f t="shared" si="30"/>
        <v>1.4999999999999999E-2</v>
      </c>
      <c r="AA75" s="75">
        <f t="shared" si="31"/>
        <v>6.7415730337078594E-2</v>
      </c>
      <c r="AB75" s="75">
        <f t="shared" si="32"/>
        <v>6.7692307692307718E-2</v>
      </c>
      <c r="AC75" s="75">
        <f t="shared" si="33"/>
        <v>6.7692307692307718E-2</v>
      </c>
      <c r="AE75" s="112" t="s">
        <v>377</v>
      </c>
      <c r="AF75" s="113" t="str">
        <f t="shared" si="40"/>
        <v>1101Letras - Português / Espanhol (L)361,4213197969540,087078651685393331,4720812182741329,949238578684,9492385786802325</v>
      </c>
      <c r="AG75" s="76" t="str">
        <f t="shared" si="41"/>
        <v>1101Letras - Português / Espanhol (L)361,4213197969540,087078651685393331,4720812182741329,949238578684,9492385786802325</v>
      </c>
      <c r="AH75" s="7" t="b">
        <f t="shared" si="42"/>
        <v>1</v>
      </c>
      <c r="AJ75" s="7" t="str">
        <f t="shared" si="43"/>
        <v>1101Letras - Português / Espanhol (L)385,7868020304570,086842105263157933,502538071066352,2842639593915,28426395939084347</v>
      </c>
      <c r="AK75" s="7" t="str">
        <f>'Promo 1ºS  - Região ABC e GRU I'!B29&amp;'Promo 1ºS  - Região ABC e GRU I'!D29&amp;'Promo 1ºS  - Região ABC e GRU I'!F29&amp;'Promo 1ºS  - Região ABC e GRU I'!L29&amp;'Promo 1ºS  - Região ABC e GRU I'!N29&amp;'Promo 1ºS  - Região ABC e GRU I'!P29&amp;'Promo 1ºS  - Região ABC e GRU I'!R29&amp;'Promo 1ºS  - Região ABC e GRU I'!T29</f>
        <v>1101Letras - Português / Espanhol (L)385,7868020304570,086842105263157933,502538071066352,2842639593915,28426395939084347</v>
      </c>
      <c r="AL75" s="7" t="b">
        <f t="shared" si="44"/>
        <v>1</v>
      </c>
    </row>
    <row r="76" spans="1:38" x14ac:dyDescent="0.25">
      <c r="A76" s="7">
        <v>2010</v>
      </c>
      <c r="B76" s="19">
        <v>2010</v>
      </c>
      <c r="C76" s="8"/>
      <c r="D76" s="37" t="s">
        <v>38</v>
      </c>
      <c r="E76" s="84"/>
      <c r="F76" s="69">
        <v>322.84263959390864</v>
      </c>
      <c r="G76" s="81">
        <v>3.1446540880503221E-2</v>
      </c>
      <c r="H76" s="69">
        <v>10.152284263959416</v>
      </c>
      <c r="I76" s="69">
        <v>312.69035532994923</v>
      </c>
      <c r="J76" s="69">
        <f t="shared" si="34"/>
        <v>4.690355329949238</v>
      </c>
      <c r="K76" s="69">
        <v>308</v>
      </c>
      <c r="L76" s="69"/>
      <c r="M76" s="69"/>
      <c r="O76" s="68">
        <f t="shared" si="35"/>
        <v>344.16243654822335</v>
      </c>
      <c r="P76" s="117">
        <f t="shared" si="36"/>
        <v>2.9498525073746385E-2</v>
      </c>
      <c r="Q76" s="72">
        <f t="shared" si="37"/>
        <v>10.152284263959416</v>
      </c>
      <c r="R76" s="72">
        <f t="shared" si="38"/>
        <v>334.01015228426394</v>
      </c>
      <c r="S76" s="72">
        <f t="shared" si="39"/>
        <v>5.0101522842639383</v>
      </c>
      <c r="T76" s="73">
        <f t="shared" si="25"/>
        <v>329</v>
      </c>
      <c r="U76" s="73">
        <f t="shared" si="26"/>
        <v>2064.9746192893399</v>
      </c>
      <c r="V76" s="73">
        <f t="shared" si="27"/>
        <v>1974</v>
      </c>
      <c r="W76" s="78"/>
      <c r="X76" s="76">
        <f t="shared" si="28"/>
        <v>0</v>
      </c>
      <c r="Y76" s="114">
        <f t="shared" si="29"/>
        <v>0</v>
      </c>
      <c r="Z76" s="115">
        <f t="shared" si="30"/>
        <v>1.4999999999999999E-2</v>
      </c>
      <c r="AA76" s="75">
        <f t="shared" si="31"/>
        <v>6.6037735849056478E-2</v>
      </c>
      <c r="AB76" s="75">
        <f t="shared" si="32"/>
        <v>6.8181818181818121E-2</v>
      </c>
      <c r="AC76" s="75">
        <f t="shared" si="33"/>
        <v>6.8181818181818121E-2</v>
      </c>
      <c r="AE76" s="112" t="s">
        <v>378</v>
      </c>
      <c r="AF76" s="113" t="str">
        <f t="shared" si="40"/>
        <v>2010Letras - Português / Espanhol (Segunda Licenciatura)322,8426395939090,031446540880503210,1522842639594312,6903553299494,69035532994924308</v>
      </c>
      <c r="AG76" s="76" t="str">
        <f t="shared" si="41"/>
        <v>2010Letras - Português / Espanhol (Segunda Licenciatura)322,8426395939090,031446540880503210,1522842639594312,6903553299494,69035532994924308</v>
      </c>
      <c r="AH76" s="7" t="b">
        <f t="shared" si="42"/>
        <v>1</v>
      </c>
      <c r="AJ76" s="7" t="str">
        <f t="shared" si="43"/>
        <v>2010Letras - Português / Espanhol (Segunda Licenciatura)344,1624365482230,029498525073746410,1522842639594334,0101522842645,01015228426394329</v>
      </c>
      <c r="AK76" s="7" t="str">
        <f>'Promo 1ºS  - Região ABC e GRU I'!B30&amp;'Promo 1ºS  - Região ABC e GRU I'!D30&amp;'Promo 1ºS  - Região ABC e GRU I'!F30&amp;'Promo 1ºS  - Região ABC e GRU I'!L30&amp;'Promo 1ºS  - Região ABC e GRU I'!N30&amp;'Promo 1ºS  - Região ABC e GRU I'!P30&amp;'Promo 1ºS  - Região ABC e GRU I'!R30&amp;'Promo 1ºS  - Região ABC e GRU I'!T30</f>
        <v>2010Letras - Português / Espanhol (Segunda Licenciatura)344,1624365482230,029498525073746410,1522842639594334,0101522842645,01015228426394329</v>
      </c>
      <c r="AL76" s="7" t="b">
        <f t="shared" si="44"/>
        <v>1</v>
      </c>
    </row>
    <row r="77" spans="1:38" x14ac:dyDescent="0.25">
      <c r="A77" s="7" t="e">
        <v>#N/A</v>
      </c>
      <c r="B77" s="19">
        <v>1106</v>
      </c>
      <c r="C77" s="8"/>
      <c r="D77" s="37" t="s">
        <v>17</v>
      </c>
      <c r="E77" s="84"/>
      <c r="F77" s="69">
        <v>345.17766497461929</v>
      </c>
      <c r="G77" s="81">
        <v>8.2352941176470656E-2</v>
      </c>
      <c r="H77" s="69">
        <v>28.426395939086319</v>
      </c>
      <c r="I77" s="69">
        <v>316.75126903553297</v>
      </c>
      <c r="J77" s="69">
        <f t="shared" si="34"/>
        <v>4.7512690355329941</v>
      </c>
      <c r="K77" s="69">
        <v>312</v>
      </c>
      <c r="L77" s="69"/>
      <c r="M77" s="69"/>
      <c r="O77" s="68">
        <f t="shared" si="35"/>
        <v>368.52791878172587</v>
      </c>
      <c r="P77" s="117">
        <f t="shared" si="36"/>
        <v>8.2644628099173459E-2</v>
      </c>
      <c r="Q77" s="72">
        <f t="shared" si="37"/>
        <v>30.456852791878134</v>
      </c>
      <c r="R77" s="72">
        <f t="shared" si="38"/>
        <v>338.07106598984774</v>
      </c>
      <c r="S77" s="72">
        <f t="shared" si="39"/>
        <v>5.0710659898477388</v>
      </c>
      <c r="T77" s="73">
        <f t="shared" si="25"/>
        <v>333</v>
      </c>
      <c r="U77" s="73">
        <f t="shared" si="26"/>
        <v>2211.1675126903551</v>
      </c>
      <c r="V77" s="73">
        <f t="shared" si="27"/>
        <v>1998</v>
      </c>
      <c r="W77" s="78"/>
      <c r="X77" s="76">
        <f t="shared" si="28"/>
        <v>0</v>
      </c>
      <c r="Y77" s="114">
        <f t="shared" si="29"/>
        <v>0</v>
      </c>
      <c r="Z77" s="115">
        <f t="shared" si="30"/>
        <v>1.4999999999999999E-2</v>
      </c>
      <c r="AA77" s="75">
        <f t="shared" si="31"/>
        <v>6.7647058823529393E-2</v>
      </c>
      <c r="AB77" s="75">
        <f t="shared" si="32"/>
        <v>6.7307692307692513E-2</v>
      </c>
      <c r="AC77" s="75">
        <f t="shared" si="33"/>
        <v>6.7307692307692291E-2</v>
      </c>
      <c r="AE77" s="112" t="s">
        <v>379</v>
      </c>
      <c r="AF77" s="113" t="str">
        <f t="shared" si="40"/>
        <v>1106Logística (T)345,1776649746190,082352941176470728,4263959390863316,7512690355334,75126903553299312</v>
      </c>
      <c r="AG77" s="76" t="str">
        <f t="shared" si="41"/>
        <v>1106Logística (T)345,1776649746190,082352941176470728,4263959390863316,7512690355334,75126903553299312</v>
      </c>
      <c r="AH77" s="7" t="b">
        <f t="shared" si="42"/>
        <v>1</v>
      </c>
      <c r="AJ77" s="7" t="str">
        <f t="shared" si="43"/>
        <v>1106Logística (T)368,5279187817260,082644628099173530,4568527918781338,0710659898485,07106598984774333</v>
      </c>
      <c r="AK77" s="7" t="str">
        <f>'Promo 1ºS  - Região ABC e GRU I'!B31&amp;'Promo 1ºS  - Região ABC e GRU I'!D31&amp;'Promo 1ºS  - Região ABC e GRU I'!F31&amp;'Promo 1ºS  - Região ABC e GRU I'!L31&amp;'Promo 1ºS  - Região ABC e GRU I'!N31&amp;'Promo 1ºS  - Região ABC e GRU I'!P31&amp;'Promo 1ºS  - Região ABC e GRU I'!R31&amp;'Promo 1ºS  - Região ABC e GRU I'!T31</f>
        <v>1106Logística (T)368,5279187817260,082644628099173530,4568527918781338,0710659898485,07106598984774333</v>
      </c>
      <c r="AL77" s="7" t="b">
        <f t="shared" si="44"/>
        <v>1</v>
      </c>
    </row>
    <row r="78" spans="1:38" x14ac:dyDescent="0.25">
      <c r="A78" s="7" t="e">
        <v>#N/A</v>
      </c>
      <c r="B78" s="19">
        <v>1131</v>
      </c>
      <c r="C78" s="8"/>
      <c r="D78" s="37" t="s">
        <v>18</v>
      </c>
      <c r="F78" s="69">
        <v>345.17766497461929</v>
      </c>
      <c r="G78" s="81">
        <v>8.2352941176470656E-2</v>
      </c>
      <c r="H78" s="69">
        <v>28.426395939086319</v>
      </c>
      <c r="I78" s="69">
        <v>316.75126903553297</v>
      </c>
      <c r="J78" s="69">
        <f t="shared" si="34"/>
        <v>4.7512690355329941</v>
      </c>
      <c r="K78" s="69">
        <v>312</v>
      </c>
      <c r="L78" s="69"/>
      <c r="M78" s="69"/>
      <c r="O78" s="68">
        <f t="shared" si="35"/>
        <v>368.52791878172587</v>
      </c>
      <c r="P78" s="117">
        <f t="shared" si="36"/>
        <v>8.2644628099173459E-2</v>
      </c>
      <c r="Q78" s="72">
        <f t="shared" si="37"/>
        <v>30.456852791878134</v>
      </c>
      <c r="R78" s="72">
        <f t="shared" si="38"/>
        <v>338.07106598984774</v>
      </c>
      <c r="S78" s="72">
        <f t="shared" si="39"/>
        <v>5.0710659898477388</v>
      </c>
      <c r="T78" s="73">
        <f t="shared" si="25"/>
        <v>333</v>
      </c>
      <c r="U78" s="73">
        <f t="shared" si="26"/>
        <v>2211.1675126903551</v>
      </c>
      <c r="V78" s="73">
        <f t="shared" si="27"/>
        <v>1998</v>
      </c>
      <c r="W78" s="78"/>
      <c r="X78" s="76">
        <f t="shared" si="28"/>
        <v>0</v>
      </c>
      <c r="Y78" s="114">
        <f t="shared" si="29"/>
        <v>0</v>
      </c>
      <c r="Z78" s="115">
        <f t="shared" si="30"/>
        <v>1.4999999999999999E-2</v>
      </c>
      <c r="AA78" s="75">
        <f t="shared" si="31"/>
        <v>6.7647058823529393E-2</v>
      </c>
      <c r="AB78" s="75">
        <f t="shared" si="32"/>
        <v>6.7307692307692513E-2</v>
      </c>
      <c r="AC78" s="75">
        <f t="shared" si="33"/>
        <v>6.7307692307692291E-2</v>
      </c>
      <c r="AE78" s="112" t="s">
        <v>380</v>
      </c>
      <c r="AF78" s="113" t="str">
        <f t="shared" si="40"/>
        <v>1131Marketing (T)345,1776649746190,082352941176470728,4263959390863316,7512690355334,75126903553299312</v>
      </c>
      <c r="AG78" s="76" t="str">
        <f t="shared" si="41"/>
        <v>1131Marketing (T)345,1776649746190,082352941176470728,4263959390863316,7512690355334,75126903553299312</v>
      </c>
      <c r="AH78" s="7" t="b">
        <f t="shared" si="42"/>
        <v>1</v>
      </c>
      <c r="AJ78" s="7" t="str">
        <f t="shared" si="43"/>
        <v>1131Marketing (T)368,5279187817260,082644628099173530,4568527918781338,0710659898485,07106598984774333</v>
      </c>
      <c r="AK78" s="7" t="str">
        <f>'Promo 1ºS  - Região ABC e GRU I'!B32&amp;'Promo 1ºS  - Região ABC e GRU I'!D32&amp;'Promo 1ºS  - Região ABC e GRU I'!F32&amp;'Promo 1ºS  - Região ABC e GRU I'!L32&amp;'Promo 1ºS  - Região ABC e GRU I'!N32&amp;'Promo 1ºS  - Região ABC e GRU I'!P32&amp;'Promo 1ºS  - Região ABC e GRU I'!R32&amp;'Promo 1ºS  - Região ABC e GRU I'!T32</f>
        <v>1131Marketing (T)368,5279187817260,082644628099173530,4568527918781338,0710659898485,07106598984774333</v>
      </c>
      <c r="AL78" s="7" t="b">
        <f t="shared" si="44"/>
        <v>1</v>
      </c>
    </row>
    <row r="79" spans="1:38" x14ac:dyDescent="0.25">
      <c r="A79" s="7">
        <v>1104</v>
      </c>
      <c r="B79" s="19">
        <v>1104</v>
      </c>
      <c r="C79" s="8"/>
      <c r="D79" s="37" t="s">
        <v>47</v>
      </c>
      <c r="F79" s="69">
        <v>310.65989847715736</v>
      </c>
      <c r="G79" s="81">
        <v>8.169934640522869E-2</v>
      </c>
      <c r="H79" s="69">
        <v>25.380710659898455</v>
      </c>
      <c r="I79" s="69">
        <v>285.2791878172589</v>
      </c>
      <c r="J79" s="69">
        <f t="shared" si="34"/>
        <v>4.2791878172588831</v>
      </c>
      <c r="K79" s="69">
        <v>281</v>
      </c>
      <c r="L79" s="69"/>
      <c r="M79" s="69"/>
      <c r="O79" s="68">
        <f t="shared" si="35"/>
        <v>330.96446700507613</v>
      </c>
      <c r="P79" s="117">
        <f t="shared" si="36"/>
        <v>7.9754601226993793E-2</v>
      </c>
      <c r="Q79" s="72">
        <f t="shared" si="37"/>
        <v>26.395939086294391</v>
      </c>
      <c r="R79" s="72">
        <f t="shared" si="38"/>
        <v>304.56852791878174</v>
      </c>
      <c r="S79" s="72">
        <f t="shared" si="39"/>
        <v>4.56852791878174</v>
      </c>
      <c r="T79" s="73">
        <f t="shared" si="25"/>
        <v>300</v>
      </c>
      <c r="U79" s="73">
        <f t="shared" si="26"/>
        <v>1985.7868020304568</v>
      </c>
      <c r="V79" s="73">
        <f t="shared" si="27"/>
        <v>1800</v>
      </c>
      <c r="W79" s="78"/>
      <c r="X79" s="76">
        <f t="shared" si="28"/>
        <v>0</v>
      </c>
      <c r="Y79" s="114">
        <f t="shared" si="29"/>
        <v>0</v>
      </c>
      <c r="Z79" s="115">
        <f t="shared" si="30"/>
        <v>1.4999999999999999E-2</v>
      </c>
      <c r="AA79" s="75">
        <f t="shared" si="31"/>
        <v>6.5359477124182996E-2</v>
      </c>
      <c r="AB79" s="75">
        <f t="shared" si="32"/>
        <v>6.7615658362989217E-2</v>
      </c>
      <c r="AC79" s="75">
        <f t="shared" si="33"/>
        <v>6.7615658362989217E-2</v>
      </c>
      <c r="AE79" s="112" t="s">
        <v>381</v>
      </c>
      <c r="AF79" s="113" t="str">
        <f t="shared" si="40"/>
        <v>1104Marketing (T) (Online)310,6598984771570,081699346405228725,3807106598985285,2791878172594,27918781725888281</v>
      </c>
      <c r="AG79" s="76" t="str">
        <f t="shared" si="41"/>
        <v>1104Marketing (T) (Online)310,6598984771570,081699346405228725,3807106598985285,2791878172594,27918781725888281</v>
      </c>
      <c r="AH79" s="7" t="b">
        <f t="shared" si="42"/>
        <v>1</v>
      </c>
      <c r="AJ79" s="7" t="str">
        <f t="shared" si="43"/>
        <v>1104Marketing (T) (Online)330,9644670050760,079754601226993826,3959390862944304,5685279187824,56852791878174300</v>
      </c>
      <c r="AK79" s="7" t="str">
        <f>'Promo 1ºS  - Região ABC e GRU I'!B33&amp;'Promo 1ºS  - Região ABC e GRU I'!D33&amp;'Promo 1ºS  - Região ABC e GRU I'!F33&amp;'Promo 1ºS  - Região ABC e GRU I'!L33&amp;'Promo 1ºS  - Região ABC e GRU I'!N33&amp;'Promo 1ºS  - Região ABC e GRU I'!P33&amp;'Promo 1ºS  - Região ABC e GRU I'!R33&amp;'Promo 1ºS  - Região ABC e GRU I'!T33</f>
        <v>1104Marketing (T) (Online)330,9644670050760,079754601226993826,3959390862944304,5685279187824,56852791878174300</v>
      </c>
      <c r="AL79" s="7" t="b">
        <f t="shared" si="44"/>
        <v>1</v>
      </c>
    </row>
    <row r="80" spans="1:38" x14ac:dyDescent="0.25">
      <c r="A80" s="7" t="e">
        <v>#N/A</v>
      </c>
      <c r="B80" s="48">
        <v>1111</v>
      </c>
      <c r="C80" s="49"/>
      <c r="D80" s="37" t="s">
        <v>28</v>
      </c>
      <c r="F80" s="69">
        <v>361.42131979695432</v>
      </c>
      <c r="G80" s="81">
        <v>8.7078651685393305E-2</v>
      </c>
      <c r="H80" s="69">
        <v>31.472081218274127</v>
      </c>
      <c r="I80" s="69">
        <v>329.94923857868019</v>
      </c>
      <c r="J80" s="69">
        <f t="shared" si="34"/>
        <v>4.9492385786802027</v>
      </c>
      <c r="K80" s="69">
        <v>325</v>
      </c>
      <c r="L80" s="69"/>
      <c r="M80" s="69"/>
      <c r="O80" s="68">
        <f t="shared" si="35"/>
        <v>385.78680203045684</v>
      </c>
      <c r="P80" s="117">
        <f t="shared" si="36"/>
        <v>8.6842105263157915E-2</v>
      </c>
      <c r="Q80" s="72">
        <f t="shared" si="37"/>
        <v>33.502538071065999</v>
      </c>
      <c r="R80" s="72">
        <f t="shared" si="38"/>
        <v>352.28426395939084</v>
      </c>
      <c r="S80" s="72">
        <f t="shared" si="39"/>
        <v>5.2842639593908416</v>
      </c>
      <c r="T80" s="73">
        <f t="shared" si="25"/>
        <v>347</v>
      </c>
      <c r="U80" s="73">
        <f t="shared" si="26"/>
        <v>2314.7208121827412</v>
      </c>
      <c r="V80" s="73">
        <f t="shared" si="27"/>
        <v>2082</v>
      </c>
      <c r="W80" s="78"/>
      <c r="X80" s="76">
        <f t="shared" si="28"/>
        <v>0</v>
      </c>
      <c r="Y80" s="114">
        <f t="shared" si="29"/>
        <v>0</v>
      </c>
      <c r="Z80" s="115">
        <f t="shared" si="30"/>
        <v>1.4999999999999999E-2</v>
      </c>
      <c r="AA80" s="75">
        <f t="shared" si="31"/>
        <v>6.7415730337078594E-2</v>
      </c>
      <c r="AB80" s="75">
        <f t="shared" si="32"/>
        <v>6.7692307692307718E-2</v>
      </c>
      <c r="AC80" s="75">
        <f t="shared" si="33"/>
        <v>6.7692307692307718E-2</v>
      </c>
      <c r="AE80" s="112" t="s">
        <v>382</v>
      </c>
      <c r="AF80" s="113" t="str">
        <f t="shared" si="40"/>
        <v>1111Matemática (L)361,4213197969540,087078651685393331,4720812182741329,949238578684,9492385786802325</v>
      </c>
      <c r="AG80" s="76" t="str">
        <f t="shared" si="41"/>
        <v>1111Matemática (L)361,4213197969540,087078651685393331,4720812182741329,949238578684,9492385786802325</v>
      </c>
      <c r="AH80" s="7" t="b">
        <f t="shared" si="42"/>
        <v>1</v>
      </c>
      <c r="AJ80" s="7" t="str">
        <f t="shared" si="43"/>
        <v>1111Matemática (L)385,7868020304570,086842105263157933,502538071066352,2842639593915,28426395939084347</v>
      </c>
      <c r="AK80" s="7" t="str">
        <f>'Promo 1ºS  - Região ABC e GRU I'!B34&amp;'Promo 1ºS  - Região ABC e GRU I'!D34&amp;'Promo 1ºS  - Região ABC e GRU I'!F34&amp;'Promo 1ºS  - Região ABC e GRU I'!L34&amp;'Promo 1ºS  - Região ABC e GRU I'!N34&amp;'Promo 1ºS  - Região ABC e GRU I'!P34&amp;'Promo 1ºS  - Região ABC e GRU I'!R34&amp;'Promo 1ºS  - Região ABC e GRU I'!T34</f>
        <v>1111Matemática (L)385,7868020304570,086842105263157933,502538071066352,2842639593915,28426395939084347</v>
      </c>
      <c r="AL80" s="7" t="b">
        <f t="shared" si="44"/>
        <v>1</v>
      </c>
    </row>
    <row r="81" spans="1:38" x14ac:dyDescent="0.25">
      <c r="A81" s="7">
        <v>2006</v>
      </c>
      <c r="B81" s="19">
        <v>2006</v>
      </c>
      <c r="C81" s="8"/>
      <c r="D81" s="37" t="s">
        <v>39</v>
      </c>
      <c r="F81" s="69">
        <v>322.84263959390864</v>
      </c>
      <c r="G81" s="81">
        <v>3.1446540880503221E-2</v>
      </c>
      <c r="H81" s="69">
        <v>10.152284263959416</v>
      </c>
      <c r="I81" s="69">
        <v>312.69035532994923</v>
      </c>
      <c r="J81" s="69">
        <f t="shared" si="34"/>
        <v>4.690355329949238</v>
      </c>
      <c r="K81" s="69">
        <v>308</v>
      </c>
      <c r="L81" s="69"/>
      <c r="M81" s="69"/>
      <c r="O81" s="68">
        <f t="shared" si="35"/>
        <v>344.16243654822335</v>
      </c>
      <c r="P81" s="117">
        <f t="shared" si="36"/>
        <v>2.9498525073746385E-2</v>
      </c>
      <c r="Q81" s="72">
        <f t="shared" si="37"/>
        <v>10.152284263959416</v>
      </c>
      <c r="R81" s="72">
        <f t="shared" si="38"/>
        <v>334.01015228426394</v>
      </c>
      <c r="S81" s="72">
        <f t="shared" si="39"/>
        <v>5.0101522842639383</v>
      </c>
      <c r="T81" s="73">
        <f t="shared" si="25"/>
        <v>329</v>
      </c>
      <c r="U81" s="73">
        <f t="shared" si="26"/>
        <v>2064.9746192893399</v>
      </c>
      <c r="V81" s="73">
        <f t="shared" si="27"/>
        <v>1974</v>
      </c>
      <c r="W81" s="78"/>
      <c r="X81" s="76">
        <f t="shared" si="28"/>
        <v>0</v>
      </c>
      <c r="Y81" s="114">
        <f t="shared" si="29"/>
        <v>0</v>
      </c>
      <c r="Z81" s="115">
        <f t="shared" si="30"/>
        <v>1.4999999999999999E-2</v>
      </c>
      <c r="AA81" s="75">
        <f t="shared" si="31"/>
        <v>6.6037735849056478E-2</v>
      </c>
      <c r="AB81" s="75">
        <f t="shared" si="32"/>
        <v>6.8181818181818121E-2</v>
      </c>
      <c r="AC81" s="75">
        <f t="shared" si="33"/>
        <v>6.8181818181818121E-2</v>
      </c>
      <c r="AE81" s="112" t="s">
        <v>383</v>
      </c>
      <c r="AF81" s="113" t="str">
        <f t="shared" si="40"/>
        <v>2006Matemática (Segunda Licenciatura)322,8426395939090,031446540880503210,1522842639594312,6903553299494,69035532994924308</v>
      </c>
      <c r="AG81" s="76" t="str">
        <f t="shared" si="41"/>
        <v>2006Matemática (Segunda Licenciatura)322,8426395939090,031446540880503210,1522842639594312,6903553299494,69035532994924308</v>
      </c>
      <c r="AH81" s="7" t="b">
        <f t="shared" si="42"/>
        <v>1</v>
      </c>
      <c r="AJ81" s="7" t="str">
        <f t="shared" si="43"/>
        <v>2006Matemática (Segunda Licenciatura)344,1624365482230,029498525073746410,1522842639594334,0101522842645,01015228426394329</v>
      </c>
      <c r="AK81" s="7" t="str">
        <f>'Promo 1ºS  - Região ABC e GRU I'!B35&amp;'Promo 1ºS  - Região ABC e GRU I'!D35&amp;'Promo 1ºS  - Região ABC e GRU I'!F35&amp;'Promo 1ºS  - Região ABC e GRU I'!L35&amp;'Promo 1ºS  - Região ABC e GRU I'!N35&amp;'Promo 1ºS  - Região ABC e GRU I'!P35&amp;'Promo 1ºS  - Região ABC e GRU I'!R35&amp;'Promo 1ºS  - Região ABC e GRU I'!T35</f>
        <v>2006Matemática (Segunda Licenciatura)344,1624365482230,029498525073746410,1522842639594334,0101522842645,01015228426394329</v>
      </c>
      <c r="AL81" s="7" t="b">
        <f t="shared" si="44"/>
        <v>1</v>
      </c>
    </row>
    <row r="82" spans="1:38" ht="30" x14ac:dyDescent="0.25">
      <c r="A82" s="7">
        <v>1102</v>
      </c>
      <c r="B82" s="19">
        <v>1102</v>
      </c>
      <c r="C82" s="8"/>
      <c r="D82" s="37" t="s">
        <v>58</v>
      </c>
      <c r="F82" s="69">
        <v>361.42131979695432</v>
      </c>
      <c r="G82" s="81">
        <v>8.7078651685393305E-2</v>
      </c>
      <c r="H82" s="69">
        <v>31.472081218274127</v>
      </c>
      <c r="I82" s="69">
        <v>329.94923857868019</v>
      </c>
      <c r="J82" s="69">
        <f t="shared" si="34"/>
        <v>4.9492385786802027</v>
      </c>
      <c r="K82" s="69">
        <v>325</v>
      </c>
      <c r="L82" s="69"/>
      <c r="M82" s="69"/>
      <c r="O82" s="68">
        <f t="shared" si="35"/>
        <v>385.78680203045684</v>
      </c>
      <c r="P82" s="117">
        <f t="shared" si="36"/>
        <v>8.6842105263157915E-2</v>
      </c>
      <c r="Q82" s="72">
        <f t="shared" si="37"/>
        <v>33.502538071065999</v>
      </c>
      <c r="R82" s="72">
        <f t="shared" si="38"/>
        <v>352.28426395939084</v>
      </c>
      <c r="S82" s="72">
        <f t="shared" si="39"/>
        <v>5.2842639593908416</v>
      </c>
      <c r="T82" s="73">
        <f t="shared" si="25"/>
        <v>347</v>
      </c>
      <c r="U82" s="73">
        <f t="shared" si="26"/>
        <v>2314.7208121827412</v>
      </c>
      <c r="V82" s="73">
        <f t="shared" si="27"/>
        <v>2082</v>
      </c>
      <c r="W82" s="78"/>
      <c r="X82" s="76">
        <f t="shared" si="28"/>
        <v>0</v>
      </c>
      <c r="Y82" s="114">
        <f t="shared" si="29"/>
        <v>0</v>
      </c>
      <c r="Z82" s="115">
        <f t="shared" si="30"/>
        <v>1.4999999999999999E-2</v>
      </c>
      <c r="AA82" s="75">
        <f t="shared" si="31"/>
        <v>6.7415730337078594E-2</v>
      </c>
      <c r="AB82" s="75">
        <f t="shared" si="32"/>
        <v>6.7692307692307718E-2</v>
      </c>
      <c r="AC82" s="75">
        <f t="shared" si="33"/>
        <v>6.7692307692307718E-2</v>
      </c>
      <c r="AE82" s="112" t="s">
        <v>384</v>
      </c>
      <c r="AF82" s="113" t="str">
        <f t="shared" si="40"/>
        <v>1102Pedagogia (L) - Docência na Ed Infantil e nas Séries Iniciais do EF361,4213197969540,087078651685393331,4720812182741329,949238578684,9492385786802325</v>
      </c>
      <c r="AG82" s="76" t="str">
        <f t="shared" si="41"/>
        <v>1102Pedagogia (L) - Docência na Ed Infantil e nas Séries Iniciais do EF361,4213197969540,087078651685393331,4720812182741329,949238578684,9492385786802325</v>
      </c>
      <c r="AH82" s="7" t="b">
        <f t="shared" si="42"/>
        <v>1</v>
      </c>
      <c r="AJ82" s="7" t="str">
        <f t="shared" si="43"/>
        <v>1102Pedagogia (L) - Docência na Ed Infantil e nas Séries Iniciais do EF385,7868020304570,086842105263157933,502538071066352,2842639593915,28426395939084347</v>
      </c>
      <c r="AK82" s="7" t="str">
        <f>'Promo 1ºS  - Região ABC e GRU I'!B36&amp;'Promo 1ºS  - Região ABC e GRU I'!D36&amp;'Promo 1ºS  - Região ABC e GRU I'!F36&amp;'Promo 1ºS  - Região ABC e GRU I'!L36&amp;'Promo 1ºS  - Região ABC e GRU I'!N36&amp;'Promo 1ºS  - Região ABC e GRU I'!P36&amp;'Promo 1ºS  - Região ABC e GRU I'!R36&amp;'Promo 1ºS  - Região ABC e GRU I'!T36</f>
        <v>1102Pedagogia (L) - Docência na Ed Infantil e nas Séries Iniciais do EF385,7868020304570,086842105263157933,502538071066352,2842639593915,28426395939084347</v>
      </c>
      <c r="AL82" s="7" t="b">
        <f t="shared" si="44"/>
        <v>1</v>
      </c>
    </row>
    <row r="83" spans="1:38" x14ac:dyDescent="0.25">
      <c r="A83" s="7">
        <v>2005</v>
      </c>
      <c r="B83" s="19">
        <v>2005</v>
      </c>
      <c r="C83" s="8"/>
      <c r="D83" s="37" t="s">
        <v>40</v>
      </c>
      <c r="E83" s="84"/>
      <c r="F83" s="69">
        <v>322.84263959390864</v>
      </c>
      <c r="G83" s="81">
        <v>3.1446540880503221E-2</v>
      </c>
      <c r="H83" s="69">
        <v>10.152284263959416</v>
      </c>
      <c r="I83" s="69">
        <v>312.69035532994923</v>
      </c>
      <c r="J83" s="69">
        <f t="shared" si="34"/>
        <v>4.690355329949238</v>
      </c>
      <c r="K83" s="69">
        <v>308</v>
      </c>
      <c r="L83" s="69"/>
      <c r="M83" s="69"/>
      <c r="O83" s="68">
        <f t="shared" si="35"/>
        <v>344.16243654822335</v>
      </c>
      <c r="P83" s="117">
        <f t="shared" si="36"/>
        <v>2.9498525073746385E-2</v>
      </c>
      <c r="Q83" s="72">
        <f t="shared" si="37"/>
        <v>10.152284263959416</v>
      </c>
      <c r="R83" s="72">
        <f t="shared" si="38"/>
        <v>334.01015228426394</v>
      </c>
      <c r="S83" s="72">
        <f t="shared" si="39"/>
        <v>5.0101522842639383</v>
      </c>
      <c r="T83" s="73">
        <f t="shared" si="25"/>
        <v>329</v>
      </c>
      <c r="U83" s="73">
        <f t="shared" si="26"/>
        <v>2064.9746192893399</v>
      </c>
      <c r="V83" s="73">
        <f t="shared" si="27"/>
        <v>1974</v>
      </c>
      <c r="W83" s="78"/>
      <c r="X83" s="76">
        <f t="shared" si="28"/>
        <v>0</v>
      </c>
      <c r="Y83" s="114">
        <f t="shared" si="29"/>
        <v>0</v>
      </c>
      <c r="Z83" s="115">
        <f t="shared" si="30"/>
        <v>1.4999999999999999E-2</v>
      </c>
      <c r="AA83" s="75">
        <f t="shared" si="31"/>
        <v>6.6037735849056478E-2</v>
      </c>
      <c r="AB83" s="75">
        <f t="shared" si="32"/>
        <v>6.8181818181818121E-2</v>
      </c>
      <c r="AC83" s="75">
        <f t="shared" si="33"/>
        <v>6.8181818181818121E-2</v>
      </c>
      <c r="AE83" s="112" t="s">
        <v>385</v>
      </c>
      <c r="AF83" s="113" t="str">
        <f t="shared" si="40"/>
        <v>2005Pedagogia (Segunda Licenciatura)322,8426395939090,031446540880503210,1522842639594312,6903553299494,69035532994924308</v>
      </c>
      <c r="AG83" s="76" t="str">
        <f t="shared" si="41"/>
        <v>2005Pedagogia (Segunda Licenciatura)322,8426395939090,031446540880503210,1522842639594312,6903553299494,69035532994924308</v>
      </c>
      <c r="AH83" s="7" t="b">
        <f t="shared" si="42"/>
        <v>1</v>
      </c>
      <c r="AJ83" s="7" t="str">
        <f t="shared" si="43"/>
        <v>2005Pedagogia (Segunda Licenciatura)344,1624365482230,029498525073746410,1522842639594334,0101522842645,01015228426394329</v>
      </c>
      <c r="AK83" s="7" t="str">
        <f>'Promo 1ºS  - Região ABC e GRU I'!B37&amp;'Promo 1ºS  - Região ABC e GRU I'!D37&amp;'Promo 1ºS  - Região ABC e GRU I'!F37&amp;'Promo 1ºS  - Região ABC e GRU I'!L37&amp;'Promo 1ºS  - Região ABC e GRU I'!N37&amp;'Promo 1ºS  - Região ABC e GRU I'!P37&amp;'Promo 1ºS  - Região ABC e GRU I'!R37&amp;'Promo 1ºS  - Região ABC e GRU I'!T37</f>
        <v>2005Pedagogia (Segunda Licenciatura)344,1624365482230,029498525073746410,1522842639594334,0101522842645,01015228426394329</v>
      </c>
      <c r="AL83" s="7" t="b">
        <f t="shared" si="44"/>
        <v>1</v>
      </c>
    </row>
    <row r="84" spans="1:38" ht="30" x14ac:dyDescent="0.25">
      <c r="A84" s="7" t="e">
        <v>#N/A</v>
      </c>
      <c r="B84" s="19">
        <v>1108</v>
      </c>
      <c r="C84" s="8"/>
      <c r="D84" s="37" t="s">
        <v>59</v>
      </c>
      <c r="F84" s="69">
        <v>345.17766497461929</v>
      </c>
      <c r="G84" s="81">
        <v>8.2352941176470656E-2</v>
      </c>
      <c r="H84" s="69">
        <v>28.426395939086319</v>
      </c>
      <c r="I84" s="69">
        <v>316.75126903553297</v>
      </c>
      <c r="J84" s="69">
        <f t="shared" ref="J84:J88" si="45">I84*$M$4</f>
        <v>4.7512690355329941</v>
      </c>
      <c r="K84" s="69">
        <v>312</v>
      </c>
      <c r="L84" s="69"/>
      <c r="M84" s="69"/>
      <c r="O84" s="68">
        <f t="shared" ref="O84:O88" si="46">VLOOKUP(B84,$B$9:$O$51,14,FALSE)</f>
        <v>368.52791878172587</v>
      </c>
      <c r="P84" s="117">
        <f t="shared" ref="P84:P88" si="47">Q84/O84</f>
        <v>8.2644628099173459E-2</v>
      </c>
      <c r="Q84" s="72">
        <f t="shared" ref="Q84:Q88" si="48">O84-R84</f>
        <v>30.456852791878134</v>
      </c>
      <c r="R84" s="72">
        <f t="shared" ref="R84:R88" si="49">T84/(1-$V$4)</f>
        <v>338.07106598984774</v>
      </c>
      <c r="S84" s="72">
        <f t="shared" ref="S84:S88" si="50">R84-T84</f>
        <v>5.0710659898477388</v>
      </c>
      <c r="T84" s="73">
        <f t="shared" ref="T84:T88" si="51">IFERROR(ROUNDUP(K84+(K84*$T$4),0),0)</f>
        <v>333</v>
      </c>
      <c r="U84" s="73">
        <f t="shared" ref="U84:U88" si="52">O84*6</f>
        <v>2211.1675126903551</v>
      </c>
      <c r="V84" s="73">
        <f t="shared" ref="V84:V88" si="53">T84*6</f>
        <v>1998</v>
      </c>
      <c r="W84" s="78"/>
      <c r="X84" s="76">
        <f t="shared" ref="X84:X88" si="54">IF(Q84="",0,O84-Q84-R84)</f>
        <v>0</v>
      </c>
      <c r="Y84" s="114">
        <f t="shared" ref="Y84:Y88" si="55">IF(Q84="",O84-S84-T84,R84-S84-T84)</f>
        <v>0</v>
      </c>
      <c r="Z84" s="115">
        <f t="shared" ref="Z84:Z88" si="56">ROUND(IF(Q84="",S84/O84,S84/R84),4)</f>
        <v>1.4999999999999999E-2</v>
      </c>
      <c r="AA84" s="75">
        <f t="shared" ref="AA84:AA88" si="57">O84/F84-1</f>
        <v>6.7647058823529393E-2</v>
      </c>
      <c r="AB84" s="75">
        <f t="shared" ref="AB84:AB88" si="58">IF(R84="",AA84,R84/I84-1)</f>
        <v>6.7307692307692513E-2</v>
      </c>
      <c r="AC84" s="75">
        <f t="shared" ref="AC84:AC88" si="59">T84/K84-1</f>
        <v>6.7307692307692291E-2</v>
      </c>
      <c r="AE84" s="112" t="s">
        <v>350</v>
      </c>
      <c r="AF84" s="113" t="str">
        <f t="shared" ref="AF84:AF93" si="60">B84&amp;D84&amp;F84&amp;G84&amp;H84&amp;I84&amp;J84&amp;K84&amp;L84&amp;M84</f>
        <v>1108Processos Gerenciais (T) - Gestão de Pequenas e Médias Empresas345,1776649746190,082352941176470728,4263959390863316,7512690355334,75126903553299312</v>
      </c>
      <c r="AG84" s="76" t="str">
        <f t="shared" ref="AG84:AG93" si="61">_xlfn.IFNA(VLOOKUP(AF84,$AE$54:$AE$96,1,FALSE),"")</f>
        <v>1108Processos Gerenciais (T) - Gestão de Pequenas e Médias Empresas345,1776649746190,082352941176470728,4263959390863316,7512690355334,75126903553299312</v>
      </c>
      <c r="AH84" s="7" t="b">
        <f t="shared" si="42"/>
        <v>1</v>
      </c>
      <c r="AJ84" s="7" t="str">
        <f t="shared" si="43"/>
        <v>1108Processos Gerenciais (T) - Gestão de Pequenas e Médias Empresas368,5279187817260,082644628099173530,4568527918781338,0710659898485,07106598984774333</v>
      </c>
      <c r="AK84" s="7" t="str">
        <f>'Promo 1ºS  - Região ABC e GRU I'!B38&amp;'Promo 1ºS  - Região ABC e GRU I'!D38&amp;'Promo 1ºS  - Região ABC e GRU I'!F38&amp;'Promo 1ºS  - Região ABC e GRU I'!L38&amp;'Promo 1ºS  - Região ABC e GRU I'!N38&amp;'Promo 1ºS  - Região ABC e GRU I'!P38&amp;'Promo 1ºS  - Região ABC e GRU I'!R38&amp;'Promo 1ºS  - Região ABC e GRU I'!T38</f>
        <v>1108Processos Gerenciais (T) - Gestão de Pequenas e Médias Empresas368,5279187817260,082644628099173530,4568527918781338,0710659898485,07106598984774333</v>
      </c>
      <c r="AL84" s="7" t="b">
        <f t="shared" si="44"/>
        <v>1</v>
      </c>
    </row>
    <row r="85" spans="1:38" x14ac:dyDescent="0.25">
      <c r="A85" s="7">
        <v>1127</v>
      </c>
      <c r="B85" s="19">
        <v>1127</v>
      </c>
      <c r="C85" s="8"/>
      <c r="D85" s="37" t="s">
        <v>53</v>
      </c>
      <c r="F85" s="69">
        <v>340.10152284263961</v>
      </c>
      <c r="G85" s="81">
        <v>8.0597014925373217E-2</v>
      </c>
      <c r="H85" s="69">
        <v>27.411167512690383</v>
      </c>
      <c r="I85" s="69">
        <v>312.69035532994923</v>
      </c>
      <c r="J85" s="69">
        <f t="shared" si="45"/>
        <v>4.690355329949238</v>
      </c>
      <c r="K85" s="69">
        <v>308</v>
      </c>
      <c r="L85" s="69"/>
      <c r="M85" s="69"/>
      <c r="O85" s="68">
        <f t="shared" si="46"/>
        <v>362.43654822335026</v>
      </c>
      <c r="P85" s="117">
        <f t="shared" si="47"/>
        <v>7.8431372549019676E-2</v>
      </c>
      <c r="Q85" s="72">
        <f t="shared" si="48"/>
        <v>28.426395939086319</v>
      </c>
      <c r="R85" s="72">
        <f t="shared" si="49"/>
        <v>334.01015228426394</v>
      </c>
      <c r="S85" s="72">
        <f t="shared" si="50"/>
        <v>5.0101522842639383</v>
      </c>
      <c r="T85" s="73">
        <f t="shared" si="51"/>
        <v>329</v>
      </c>
      <c r="U85" s="73">
        <f t="shared" si="52"/>
        <v>2174.6192893401017</v>
      </c>
      <c r="V85" s="73">
        <f t="shared" si="53"/>
        <v>1974</v>
      </c>
      <c r="W85" s="78"/>
      <c r="X85" s="76">
        <f t="shared" si="54"/>
        <v>0</v>
      </c>
      <c r="Y85" s="114">
        <f t="shared" si="55"/>
        <v>0</v>
      </c>
      <c r="Z85" s="115">
        <f t="shared" si="56"/>
        <v>1.4999999999999999E-2</v>
      </c>
      <c r="AA85" s="75">
        <f t="shared" si="57"/>
        <v>6.5671641791044788E-2</v>
      </c>
      <c r="AB85" s="75">
        <f t="shared" si="58"/>
        <v>6.8181818181818121E-2</v>
      </c>
      <c r="AC85" s="75">
        <f t="shared" si="59"/>
        <v>6.8181818181818121E-2</v>
      </c>
      <c r="AE85" s="112" t="s">
        <v>351</v>
      </c>
      <c r="AF85" s="113" t="str">
        <f t="shared" si="60"/>
        <v>1127Segurança Pública (T) (Online)340,101522842640,080597014925373227,4111675126904312,6903553299494,69035532994924308</v>
      </c>
      <c r="AG85" s="76" t="str">
        <f t="shared" si="61"/>
        <v>1127Segurança Pública (T) (Online)340,101522842640,080597014925373227,4111675126904312,6903553299494,69035532994924308</v>
      </c>
      <c r="AH85" s="7" t="b">
        <f t="shared" si="42"/>
        <v>1</v>
      </c>
      <c r="AJ85" s="7" t="str">
        <f t="shared" si="43"/>
        <v>1127Segurança Pública (T) (Online)362,436548223350,078431372549019728,4263959390863334,0101522842645,01015228426394329</v>
      </c>
      <c r="AK85" s="7" t="str">
        <f>'Promo 1ºS  - Região ABC e GRU I'!B39&amp;'Promo 1ºS  - Região ABC e GRU I'!D39&amp;'Promo 1ºS  - Região ABC e GRU I'!F39&amp;'Promo 1ºS  - Região ABC e GRU I'!L39&amp;'Promo 1ºS  - Região ABC e GRU I'!N39&amp;'Promo 1ºS  - Região ABC e GRU I'!P39&amp;'Promo 1ºS  - Região ABC e GRU I'!R39&amp;'Promo 1ºS  - Região ABC e GRU I'!T39</f>
        <v>1127Segurança Pública (T) (Online)362,436548223350,078431372549019728,4263959390863334,0101522842645,01015228426394329</v>
      </c>
      <c r="AL85" s="7" t="b">
        <f t="shared" si="44"/>
        <v>1</v>
      </c>
    </row>
    <row r="86" spans="1:38" x14ac:dyDescent="0.25">
      <c r="A86" s="7" t="e">
        <v>#N/A</v>
      </c>
      <c r="B86" s="19">
        <v>1123</v>
      </c>
      <c r="C86" s="8"/>
      <c r="D86" s="37" t="s">
        <v>20</v>
      </c>
      <c r="F86" s="69">
        <v>398.98477157360406</v>
      </c>
      <c r="G86" s="81">
        <v>8.3969465648854977E-2</v>
      </c>
      <c r="H86" s="69">
        <v>33.502538071065999</v>
      </c>
      <c r="I86" s="69">
        <v>365.48223350253807</v>
      </c>
      <c r="J86" s="69">
        <f t="shared" si="45"/>
        <v>5.4822335025380706</v>
      </c>
      <c r="K86" s="69">
        <v>360</v>
      </c>
      <c r="L86" s="69"/>
      <c r="M86" s="69"/>
      <c r="O86" s="68">
        <f t="shared" si="46"/>
        <v>425.38071065989845</v>
      </c>
      <c r="P86" s="117">
        <f t="shared" si="47"/>
        <v>8.3532219570405603E-2</v>
      </c>
      <c r="Q86" s="72">
        <f t="shared" si="48"/>
        <v>35.532994923857814</v>
      </c>
      <c r="R86" s="72">
        <f t="shared" si="49"/>
        <v>389.84771573604064</v>
      </c>
      <c r="S86" s="72">
        <f t="shared" si="50"/>
        <v>5.8477157360406409</v>
      </c>
      <c r="T86" s="73">
        <f t="shared" si="51"/>
        <v>384</v>
      </c>
      <c r="U86" s="73">
        <f t="shared" si="52"/>
        <v>2552.284263959391</v>
      </c>
      <c r="V86" s="73">
        <f t="shared" si="53"/>
        <v>2304</v>
      </c>
      <c r="W86" s="78"/>
      <c r="X86" s="76">
        <f t="shared" si="54"/>
        <v>0</v>
      </c>
      <c r="Y86" s="114">
        <f t="shared" si="55"/>
        <v>0</v>
      </c>
      <c r="Z86" s="115">
        <f t="shared" si="56"/>
        <v>1.4999999999999999E-2</v>
      </c>
      <c r="AA86" s="75">
        <f t="shared" si="57"/>
        <v>6.61577608142494E-2</v>
      </c>
      <c r="AB86" s="75">
        <f t="shared" si="58"/>
        <v>6.6666666666666874E-2</v>
      </c>
      <c r="AC86" s="75">
        <f t="shared" si="59"/>
        <v>6.6666666666666652E-2</v>
      </c>
      <c r="AE86" s="112" t="s">
        <v>352</v>
      </c>
      <c r="AF86" s="113" t="str">
        <f t="shared" si="60"/>
        <v>1123Sistemas de Informação (B)398,9847715736040,08396946564885533,502538071066365,4822335025385,48223350253807360</v>
      </c>
      <c r="AG86" s="76" t="str">
        <f t="shared" si="61"/>
        <v>1123Sistemas de Informação (B)398,9847715736040,08396946564885533,502538071066365,4822335025385,48223350253807360</v>
      </c>
      <c r="AH86" s="7" t="b">
        <f t="shared" si="42"/>
        <v>1</v>
      </c>
      <c r="AJ86" s="7" t="str">
        <f t="shared" si="43"/>
        <v>1123Sistemas de Informação (B)425,3807106598980,083532219570405635,5329949238578389,8477157360415,84771573604064384</v>
      </c>
      <c r="AK86" s="7" t="str">
        <f>'Promo 1ºS  - Região ABC e GRU I'!B40&amp;'Promo 1ºS  - Região ABC e GRU I'!D40&amp;'Promo 1ºS  - Região ABC e GRU I'!F40&amp;'Promo 1ºS  - Região ABC e GRU I'!L40&amp;'Promo 1ºS  - Região ABC e GRU I'!N40&amp;'Promo 1ºS  - Região ABC e GRU I'!P40&amp;'Promo 1ºS  - Região ABC e GRU I'!R40&amp;'Promo 1ºS  - Região ABC e GRU I'!T40</f>
        <v>1123Sistemas de Informação (B)425,3807106598980,083532219570405635,5329949238578389,8477157360415,84771573604064384</v>
      </c>
      <c r="AL86" s="7" t="b">
        <f t="shared" si="44"/>
        <v>1</v>
      </c>
    </row>
    <row r="87" spans="1:38" x14ac:dyDescent="0.25">
      <c r="A87" s="7">
        <v>1103</v>
      </c>
      <c r="B87" s="19">
        <v>1103</v>
      </c>
      <c r="C87" s="8"/>
      <c r="D87" s="37" t="s">
        <v>21</v>
      </c>
      <c r="F87" s="69">
        <v>398.98477157360406</v>
      </c>
      <c r="G87" s="81">
        <v>8.3969465648854977E-2</v>
      </c>
      <c r="H87" s="69">
        <v>33.502538071065999</v>
      </c>
      <c r="I87" s="69">
        <v>365.48223350253807</v>
      </c>
      <c r="J87" s="69">
        <f t="shared" si="45"/>
        <v>5.4822335025380706</v>
      </c>
      <c r="K87" s="69">
        <v>360</v>
      </c>
      <c r="L87" s="69"/>
      <c r="M87" s="69"/>
      <c r="O87" s="68">
        <f t="shared" si="46"/>
        <v>425.38071065989845</v>
      </c>
      <c r="P87" s="117">
        <f t="shared" si="47"/>
        <v>8.3532219570405603E-2</v>
      </c>
      <c r="Q87" s="72">
        <f t="shared" si="48"/>
        <v>35.532994923857814</v>
      </c>
      <c r="R87" s="72">
        <f t="shared" si="49"/>
        <v>389.84771573604064</v>
      </c>
      <c r="S87" s="72">
        <f t="shared" si="50"/>
        <v>5.8477157360406409</v>
      </c>
      <c r="T87" s="73">
        <f t="shared" si="51"/>
        <v>384</v>
      </c>
      <c r="U87" s="73">
        <f t="shared" si="52"/>
        <v>2552.284263959391</v>
      </c>
      <c r="V87" s="73">
        <f t="shared" si="53"/>
        <v>2304</v>
      </c>
      <c r="W87" s="78"/>
      <c r="X87" s="76">
        <f t="shared" si="54"/>
        <v>0</v>
      </c>
      <c r="Y87" s="114">
        <f t="shared" si="55"/>
        <v>0</v>
      </c>
      <c r="Z87" s="115">
        <f t="shared" si="56"/>
        <v>1.4999999999999999E-2</v>
      </c>
      <c r="AA87" s="75">
        <f t="shared" si="57"/>
        <v>6.61577608142494E-2</v>
      </c>
      <c r="AB87" s="75">
        <f t="shared" si="58"/>
        <v>6.6666666666666874E-2</v>
      </c>
      <c r="AC87" s="75">
        <f t="shared" si="59"/>
        <v>6.6666666666666652E-2</v>
      </c>
      <c r="AE87" s="112" t="s">
        <v>353</v>
      </c>
      <c r="AF87" s="113" t="str">
        <f t="shared" si="60"/>
        <v>1103Teologia (B)398,9847715736040,08396946564885533,502538071066365,4822335025385,48223350253807360</v>
      </c>
      <c r="AG87" s="76" t="str">
        <f t="shared" si="61"/>
        <v>1103Teologia (B)398,9847715736040,08396946564885533,502538071066365,4822335025385,48223350253807360</v>
      </c>
      <c r="AH87" s="7" t="b">
        <f t="shared" si="42"/>
        <v>1</v>
      </c>
      <c r="AJ87" s="7" t="str">
        <f t="shared" si="43"/>
        <v>1103Teologia (B)425,3807106598980,083532219570405635,5329949238578389,8477157360415,84771573604064384</v>
      </c>
      <c r="AK87" s="7" t="str">
        <f>'Promo 1ºS  - Região ABC e GRU I'!B41&amp;'Promo 1ºS  - Região ABC e GRU I'!D41&amp;'Promo 1ºS  - Região ABC e GRU I'!F41&amp;'Promo 1ºS  - Região ABC e GRU I'!L41&amp;'Promo 1ºS  - Região ABC e GRU I'!N41&amp;'Promo 1ºS  - Região ABC e GRU I'!P41&amp;'Promo 1ºS  - Região ABC e GRU I'!R41&amp;'Promo 1ºS  - Região ABC e GRU I'!T41</f>
        <v>1103Teologia (B)425,3807106598980,083532219570405635,5329949238578389,8477157360415,84771573604064384</v>
      </c>
      <c r="AL87" s="7" t="b">
        <f t="shared" si="44"/>
        <v>1</v>
      </c>
    </row>
    <row r="88" spans="1:38" x14ac:dyDescent="0.25">
      <c r="A88" s="7" t="e">
        <v>#N/A</v>
      </c>
      <c r="B88" s="19">
        <v>1163</v>
      </c>
      <c r="C88" s="8"/>
      <c r="D88" s="37" t="s">
        <v>22</v>
      </c>
      <c r="F88" s="69">
        <v>324.87309644670052</v>
      </c>
      <c r="G88" s="81">
        <v>8.4375000000000089E-2</v>
      </c>
      <c r="H88" s="69">
        <v>27.411167512690383</v>
      </c>
      <c r="I88" s="69">
        <v>297.46192893401013</v>
      </c>
      <c r="J88" s="69">
        <f t="shared" si="45"/>
        <v>4.4619289340101522</v>
      </c>
      <c r="K88" s="69">
        <v>293</v>
      </c>
      <c r="L88" s="69"/>
      <c r="M88" s="69"/>
      <c r="O88" s="68">
        <f t="shared" si="46"/>
        <v>346.19289340101523</v>
      </c>
      <c r="P88" s="117">
        <f t="shared" si="47"/>
        <v>8.2111436950146541E-2</v>
      </c>
      <c r="Q88" s="72">
        <f t="shared" si="48"/>
        <v>28.426395939086262</v>
      </c>
      <c r="R88" s="72">
        <f t="shared" si="49"/>
        <v>317.76649746192896</v>
      </c>
      <c r="S88" s="72">
        <f t="shared" si="50"/>
        <v>4.7664974619289637</v>
      </c>
      <c r="T88" s="73">
        <f t="shared" si="51"/>
        <v>313</v>
      </c>
      <c r="U88" s="73">
        <f t="shared" si="52"/>
        <v>2077.1573604060914</v>
      </c>
      <c r="V88" s="73">
        <f t="shared" si="53"/>
        <v>1878</v>
      </c>
      <c r="W88" s="78"/>
      <c r="X88" s="76">
        <f t="shared" si="54"/>
        <v>0</v>
      </c>
      <c r="Y88" s="114">
        <f t="shared" si="55"/>
        <v>0</v>
      </c>
      <c r="Z88" s="115">
        <f t="shared" si="56"/>
        <v>1.4999999999999999E-2</v>
      </c>
      <c r="AA88" s="75">
        <f t="shared" si="57"/>
        <v>6.5625000000000044E-2</v>
      </c>
      <c r="AB88" s="75">
        <f t="shared" si="58"/>
        <v>6.8259385665529138E-2</v>
      </c>
      <c r="AC88" s="75">
        <f t="shared" si="59"/>
        <v>6.8259385665528916E-2</v>
      </c>
      <c r="AE88" s="112" t="s">
        <v>354</v>
      </c>
      <c r="AF88" s="113" t="str">
        <f t="shared" si="60"/>
        <v>1163Teologia (I)324,8730964467010,084375000000000127,4111675126904297,461928934014,46192893401015293</v>
      </c>
      <c r="AG88" s="76" t="str">
        <f t="shared" si="61"/>
        <v>1163Teologia (I)324,8730964467010,084375000000000127,4111675126904297,461928934014,46192893401015293</v>
      </c>
      <c r="AH88" s="7" t="b">
        <f t="shared" si="42"/>
        <v>1</v>
      </c>
      <c r="AJ88" s="7" t="str">
        <f t="shared" si="43"/>
        <v>1163Teologia (I)346,1928934010150,082111436950146528,4263959390863317,7664974619294,76649746192896313</v>
      </c>
      <c r="AK88" s="7" t="str">
        <f>'Promo 1ºS  - Região ABC e GRU I'!B42&amp;'Promo 1ºS  - Região ABC e GRU I'!D42&amp;'Promo 1ºS  - Região ABC e GRU I'!F42&amp;'Promo 1ºS  - Região ABC e GRU I'!L42&amp;'Promo 1ºS  - Região ABC e GRU I'!N42&amp;'Promo 1ºS  - Região ABC e GRU I'!P42&amp;'Promo 1ºS  - Região ABC e GRU I'!R42&amp;'Promo 1ºS  - Região ABC e GRU I'!T42</f>
        <v>1163Teologia (I)346,1928934010150,082111436950146528,4263959390863317,7664974619294,76649746192896313</v>
      </c>
      <c r="AL88" s="7" t="b">
        <f t="shared" si="44"/>
        <v>1</v>
      </c>
    </row>
    <row r="89" spans="1:38" x14ac:dyDescent="0.25">
      <c r="AE89" s="112" t="s">
        <v>231</v>
      </c>
      <c r="AF89" s="113" t="str">
        <f t="shared" si="60"/>
        <v/>
      </c>
      <c r="AG89" s="76" t="str">
        <f t="shared" si="61"/>
        <v/>
      </c>
      <c r="AH89" s="7" t="b">
        <f t="shared" si="42"/>
        <v>1</v>
      </c>
      <c r="AJ89" s="7" t="str">
        <f t="shared" si="43"/>
        <v/>
      </c>
      <c r="AK89" s="7" t="str">
        <f>'Promo 1ºS  - Região ABC e GRU I'!B43&amp;'Promo 1ºS  - Região ABC e GRU I'!D43&amp;'Promo 1ºS  - Região ABC e GRU I'!F43&amp;'Promo 1ºS  - Região ABC e GRU I'!L43&amp;'Promo 1ºS  - Região ABC e GRU I'!N43&amp;'Promo 1ºS  - Região ABC e GRU I'!P43&amp;'Promo 1ºS  - Região ABC e GRU I'!R43&amp;'Promo 1ºS  - Região ABC e GRU I'!T43</f>
        <v/>
      </c>
      <c r="AL89" s="7" t="b">
        <f t="shared" si="44"/>
        <v>1</v>
      </c>
    </row>
    <row r="90" spans="1:38" x14ac:dyDescent="0.25">
      <c r="AE90" s="112" t="s">
        <v>23</v>
      </c>
      <c r="AF90" s="113" t="str">
        <f t="shared" si="60"/>
        <v/>
      </c>
      <c r="AG90" s="76" t="str">
        <f t="shared" si="61"/>
        <v/>
      </c>
      <c r="AH90" s="7" t="b">
        <f t="shared" si="42"/>
        <v>1</v>
      </c>
      <c r="AJ90" s="7" t="str">
        <f t="shared" si="43"/>
        <v/>
      </c>
      <c r="AK90" s="7" t="str">
        <f>'Promo 1ºS  - Região ABC e GRU I'!B44&amp;'Promo 1ºS  - Região ABC e GRU I'!D44&amp;'Promo 1ºS  - Região ABC e GRU I'!F44&amp;'Promo 1ºS  - Região ABC e GRU I'!L44&amp;'Promo 1ºS  - Região ABC e GRU I'!N44&amp;'Promo 1ºS  - Região ABC e GRU I'!P44&amp;'Promo 1ºS  - Região ABC e GRU I'!R44&amp;'Promo 1ºS  - Região ABC e GRU I'!T44</f>
        <v/>
      </c>
      <c r="AL90" s="7" t="b">
        <f t="shared" si="44"/>
        <v>1</v>
      </c>
    </row>
    <row r="91" spans="1:38" x14ac:dyDescent="0.25">
      <c r="AE91" s="112" t="s">
        <v>231</v>
      </c>
      <c r="AF91" s="113" t="str">
        <f t="shared" si="60"/>
        <v/>
      </c>
      <c r="AG91" s="76" t="str">
        <f t="shared" si="61"/>
        <v/>
      </c>
      <c r="AH91" s="7" t="b">
        <f t="shared" si="42"/>
        <v>1</v>
      </c>
      <c r="AJ91" s="7" t="str">
        <f t="shared" si="43"/>
        <v/>
      </c>
      <c r="AK91" s="7" t="str">
        <f>'Promo 1ºS  - Região ABC e GRU I'!B45&amp;'Promo 1ºS  - Região ABC e GRU I'!D45&amp;'Promo 1ºS  - Região ABC e GRU I'!F45&amp;'Promo 1ºS  - Região ABC e GRU I'!L45&amp;'Promo 1ºS  - Região ABC e GRU I'!N45&amp;'Promo 1ºS  - Região ABC e GRU I'!P45&amp;'Promo 1ºS  - Região ABC e GRU I'!R45&amp;'Promo 1ºS  - Região ABC e GRU I'!T45</f>
        <v/>
      </c>
      <c r="AL91" s="7" t="b">
        <f t="shared" si="44"/>
        <v>1</v>
      </c>
    </row>
    <row r="92" spans="1:38" x14ac:dyDescent="0.25">
      <c r="AE92" s="112" t="s">
        <v>24</v>
      </c>
      <c r="AF92" s="113" t="str">
        <f t="shared" si="60"/>
        <v/>
      </c>
      <c r="AG92" s="76" t="str">
        <f t="shared" si="61"/>
        <v/>
      </c>
      <c r="AH92" s="7" t="b">
        <f t="shared" si="42"/>
        <v>1</v>
      </c>
      <c r="AJ92" s="7" t="str">
        <f t="shared" si="43"/>
        <v/>
      </c>
      <c r="AK92" s="7" t="str">
        <f>'Promo 1ºS  - Região ABC e GRU I'!B46&amp;'Promo 1ºS  - Região ABC e GRU I'!D46&amp;'Promo 1ºS  - Região ABC e GRU I'!F46&amp;'Promo 1ºS  - Região ABC e GRU I'!L46&amp;'Promo 1ºS  - Região ABC e GRU I'!N46&amp;'Promo 1ºS  - Região ABC e GRU I'!P46&amp;'Promo 1ºS  - Região ABC e GRU I'!R46&amp;'Promo 1ºS  - Região ABC e GRU I'!T46</f>
        <v/>
      </c>
      <c r="AL92" s="7" t="b">
        <f t="shared" si="44"/>
        <v>1</v>
      </c>
    </row>
    <row r="93" spans="1:38" x14ac:dyDescent="0.25">
      <c r="AE93" s="112" t="s">
        <v>355</v>
      </c>
      <c r="AF93" s="113" t="str">
        <f t="shared" si="60"/>
        <v/>
      </c>
      <c r="AG93" s="76" t="str">
        <f t="shared" si="61"/>
        <v/>
      </c>
      <c r="AH93" s="7" t="b">
        <f t="shared" si="42"/>
        <v>1</v>
      </c>
      <c r="AJ93" s="7" t="str">
        <f t="shared" si="43"/>
        <v/>
      </c>
      <c r="AK93" s="7" t="str">
        <f>'Promo 1ºS  - Região ABC e GRU I'!B47&amp;'Promo 1ºS  - Região ABC e GRU I'!D47&amp;'Promo 1ºS  - Região ABC e GRU I'!F47&amp;'Promo 1ºS  - Região ABC e GRU I'!L47&amp;'Promo 1ºS  - Região ABC e GRU I'!N47&amp;'Promo 1ºS  - Região ABC e GRU I'!P47&amp;'Promo 1ºS  - Região ABC e GRU I'!R47&amp;'Promo 1ºS  - Região ABC e GRU I'!T47</f>
        <v/>
      </c>
      <c r="AL93" s="7" t="b">
        <f t="shared" si="44"/>
        <v>1</v>
      </c>
    </row>
    <row r="94" spans="1:38" x14ac:dyDescent="0.25">
      <c r="AE94" s="112" t="s">
        <v>231</v>
      </c>
      <c r="AF94" s="113" t="str">
        <f t="shared" ref="AF94:AF96" si="62">B94&amp;D94&amp;F94&amp;G94&amp;H94&amp;I94&amp;J94&amp;K94&amp;L94&amp;M94</f>
        <v/>
      </c>
      <c r="AG94" s="76" t="str">
        <f t="shared" ref="AG94:AG96" si="63">_xlfn.IFNA(VLOOKUP(AF94,$AE$54:$AE$96,1,FALSE),"")</f>
        <v/>
      </c>
      <c r="AH94" s="7" t="b">
        <f t="shared" si="42"/>
        <v>1</v>
      </c>
      <c r="AJ94" s="7" t="str">
        <f t="shared" si="43"/>
        <v/>
      </c>
      <c r="AK94" s="7" t="str">
        <f>'Promo 1ºS  - Região ABC e GRU I'!B48&amp;'Promo 1ºS  - Região ABC e GRU I'!D48&amp;'Promo 1ºS  - Região ABC e GRU I'!F48&amp;'Promo 1ºS  - Região ABC e GRU I'!L48&amp;'Promo 1ºS  - Região ABC e GRU I'!N48&amp;'Promo 1ºS  - Região ABC e GRU I'!P48&amp;'Promo 1ºS  - Região ABC e GRU I'!R48&amp;'Promo 1ºS  - Região ABC e GRU I'!T48</f>
        <v/>
      </c>
      <c r="AL94" s="7" t="b">
        <f t="shared" si="44"/>
        <v>1</v>
      </c>
    </row>
    <row r="95" spans="1:38" x14ac:dyDescent="0.25">
      <c r="AE95" s="112" t="s">
        <v>349</v>
      </c>
      <c r="AF95" s="113" t="str">
        <f t="shared" si="62"/>
        <v/>
      </c>
      <c r="AG95" s="76" t="str">
        <f t="shared" si="63"/>
        <v/>
      </c>
      <c r="AH95" s="7" t="b">
        <f t="shared" si="42"/>
        <v>1</v>
      </c>
      <c r="AJ95" s="7" t="str">
        <f t="shared" si="43"/>
        <v/>
      </c>
      <c r="AK95" s="7" t="str">
        <f>'Promo 1ºS  - Região ABC e GRU I'!B49&amp;'Promo 1ºS  - Região ABC e GRU I'!D49&amp;'Promo 1ºS  - Região ABC e GRU I'!F49&amp;'Promo 1ºS  - Região ABC e GRU I'!L49&amp;'Promo 1ºS  - Região ABC e GRU I'!N49&amp;'Promo 1ºS  - Região ABC e GRU I'!P49&amp;'Promo 1ºS  - Região ABC e GRU I'!R49&amp;'Promo 1ºS  - Região ABC e GRU I'!T49</f>
        <v/>
      </c>
      <c r="AL95" s="7" t="b">
        <f t="shared" si="44"/>
        <v>1</v>
      </c>
    </row>
    <row r="96" spans="1:38" x14ac:dyDescent="0.25">
      <c r="AE96" s="112" t="s">
        <v>231</v>
      </c>
      <c r="AF96" s="113" t="str">
        <f t="shared" si="62"/>
        <v/>
      </c>
      <c r="AG96" s="76" t="str">
        <f t="shared" si="63"/>
        <v/>
      </c>
      <c r="AH96" s="7" t="b">
        <f t="shared" si="42"/>
        <v>1</v>
      </c>
      <c r="AJ96" s="7" t="str">
        <f t="shared" si="43"/>
        <v/>
      </c>
      <c r="AK96" s="7" t="str">
        <f>'Promo 1ºS  - Região ABC e GRU I'!B50&amp;'Promo 1ºS  - Região ABC e GRU I'!D50&amp;'Promo 1ºS  - Região ABC e GRU I'!F50&amp;'Promo 1ºS  - Região ABC e GRU I'!L50&amp;'Promo 1ºS  - Região ABC e GRU I'!N50&amp;'Promo 1ºS  - Região ABC e GRU I'!P50&amp;'Promo 1ºS  - Região ABC e GRU I'!R50&amp;'Promo 1ºS  - Região ABC e GRU I'!T50</f>
        <v/>
      </c>
      <c r="AL96" s="7" t="b">
        <f t="shared" si="44"/>
        <v>1</v>
      </c>
    </row>
    <row r="97" spans="1:41" x14ac:dyDescent="0.25">
      <c r="AE97" s="74"/>
    </row>
    <row r="98" spans="1:41" s="18" customFormat="1" x14ac:dyDescent="0.25">
      <c r="A98" s="1"/>
      <c r="B98" s="105"/>
      <c r="C98" s="106"/>
      <c r="D98" s="107" t="s">
        <v>70</v>
      </c>
      <c r="E98" s="108"/>
      <c r="F98" s="109"/>
      <c r="G98" s="109"/>
      <c r="H98" s="109"/>
      <c r="I98" s="109"/>
      <c r="J98" s="109"/>
      <c r="K98" s="109"/>
      <c r="L98" s="109"/>
      <c r="M98" s="109"/>
      <c r="N98" s="108"/>
      <c r="O98" s="110"/>
      <c r="P98" s="110"/>
      <c r="Q98" s="110"/>
      <c r="R98" s="110"/>
      <c r="S98" s="110"/>
      <c r="T98" s="110"/>
      <c r="U98" s="110"/>
      <c r="V98" s="110"/>
      <c r="W98" s="111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</row>
    <row r="99" spans="1:41" x14ac:dyDescent="0.25">
      <c r="A99" s="7" t="e">
        <v>#N/A</v>
      </c>
      <c r="B99" s="48"/>
      <c r="C99" s="49"/>
      <c r="D99" s="37"/>
      <c r="F99" s="69"/>
      <c r="G99" s="81"/>
      <c r="H99" s="69"/>
      <c r="I99" s="69"/>
      <c r="J99" s="69"/>
      <c r="K99" s="69"/>
      <c r="L99" s="69"/>
      <c r="M99" s="69"/>
      <c r="O99" s="68" t="e">
        <f>VLOOKUP(B99,$B$9:$O$51,14,FALSE)</f>
        <v>#N/A</v>
      </c>
      <c r="P99" s="117" t="e">
        <f>Q99/O99</f>
        <v>#N/A</v>
      </c>
      <c r="Q99" s="72" t="e">
        <f>O99-R99</f>
        <v>#N/A</v>
      </c>
      <c r="R99" s="72">
        <f>T99/(1-$V$4)</f>
        <v>0</v>
      </c>
      <c r="S99" s="72">
        <f t="shared" ref="S99:S128" si="64">R99-T99</f>
        <v>0</v>
      </c>
      <c r="T99" s="73">
        <f>IFERROR(ROUNDUP(K99+(K99*$T$4),0),0)</f>
        <v>0</v>
      </c>
      <c r="U99" s="73" t="e">
        <f t="shared" ref="U99" si="65">O99*6</f>
        <v>#N/A</v>
      </c>
      <c r="V99" s="73">
        <f t="shared" ref="V99" si="66">T99*6</f>
        <v>0</v>
      </c>
      <c r="W99" s="78"/>
      <c r="X99" s="76" t="e">
        <f t="shared" ref="X99:X128" si="67">IF(Q99="",0,O99-Q99-R99)</f>
        <v>#N/A</v>
      </c>
      <c r="Y99" s="114" t="e">
        <f t="shared" ref="Y99:Y128" si="68">IF(Q99="",O99-S99-T99,R99-S99-T99)</f>
        <v>#N/A</v>
      </c>
      <c r="Z99" s="115" t="e">
        <f t="shared" ref="Z99:Z128" si="69">ROUND(IF(Q99="",S99/O99,S99/R99),4)</f>
        <v>#N/A</v>
      </c>
      <c r="AA99" s="75" t="e">
        <f t="shared" ref="AA99:AA128" si="70">O99/F99-1</f>
        <v>#N/A</v>
      </c>
      <c r="AB99" s="75" t="e">
        <f t="shared" ref="AB99:AB128" si="71">IF(R99="",AA99,R99/I99-1)</f>
        <v>#DIV/0!</v>
      </c>
      <c r="AC99" s="75" t="e">
        <f t="shared" ref="AC99:AC128" si="72">T99/K99-1</f>
        <v>#DIV/0!</v>
      </c>
      <c r="AE99" s="112" t="s">
        <v>356</v>
      </c>
      <c r="AF99" s="113" t="str">
        <f>B99&amp;D99&amp;F99&amp;G99&amp;H99&amp;I99&amp;J99&amp;K99&amp;L99&amp;M99</f>
        <v/>
      </c>
      <c r="AG99" s="76" t="str">
        <f>_xlfn.IFNA(VLOOKUP(AF99,$AE$99:$AE$141,1,FALSE),"")</f>
        <v/>
      </c>
      <c r="AH99" s="7" t="b">
        <f>AF99=AG99</f>
        <v>1</v>
      </c>
      <c r="AJ99" s="7" t="e">
        <f t="shared" ref="AJ99:AJ141" si="73">B99&amp;D99&amp;O99&amp;P99&amp;Q99&amp;R99&amp;S99&amp;T99</f>
        <v>#N/A</v>
      </c>
      <c r="AK99" s="7" t="e">
        <f>#REF!&amp;#REF!&amp;#REF!&amp;#REF!&amp;#REF!&amp;#REF!&amp;#REF!&amp;#REF!</f>
        <v>#REF!</v>
      </c>
      <c r="AL99" s="7" t="e">
        <f t="shared" ref="AL99" si="74">AJ99=AK99</f>
        <v>#N/A</v>
      </c>
    </row>
    <row r="100" spans="1:41" x14ac:dyDescent="0.25">
      <c r="A100" s="7" t="e">
        <v>#N/A</v>
      </c>
      <c r="B100" s="19"/>
      <c r="C100" s="8"/>
      <c r="D100" s="37"/>
      <c r="F100" s="69"/>
      <c r="G100" s="81"/>
      <c r="H100" s="69"/>
      <c r="I100" s="69"/>
      <c r="J100" s="69"/>
      <c r="K100" s="69"/>
      <c r="L100" s="69"/>
      <c r="M100" s="69"/>
      <c r="O100" s="68" t="e">
        <f t="shared" ref="O100:O128" si="75">VLOOKUP(B100,$B$9:$O$51,14,FALSE)</f>
        <v>#N/A</v>
      </c>
      <c r="P100" s="117" t="e">
        <f t="shared" ref="P100:P128" si="76">Q100/O100</f>
        <v>#N/A</v>
      </c>
      <c r="Q100" s="72" t="e">
        <f t="shared" ref="Q100:Q128" si="77">O100-R100</f>
        <v>#N/A</v>
      </c>
      <c r="R100" s="72">
        <f t="shared" ref="R100:R128" si="78">T100/(1-$V$4)</f>
        <v>0</v>
      </c>
      <c r="S100" s="72">
        <f t="shared" si="64"/>
        <v>0</v>
      </c>
      <c r="T100" s="73">
        <f t="shared" ref="T100:T128" si="79">IFERROR(ROUNDUP(K100+(K100*$T$4),0),0)</f>
        <v>0</v>
      </c>
      <c r="U100" s="73" t="e">
        <f t="shared" ref="U100:U128" si="80">O100*6</f>
        <v>#N/A</v>
      </c>
      <c r="V100" s="73">
        <f t="shared" ref="V100:V128" si="81">T100*6</f>
        <v>0</v>
      </c>
      <c r="W100" s="78"/>
      <c r="X100" s="76" t="e">
        <f t="shared" si="67"/>
        <v>#N/A</v>
      </c>
      <c r="Y100" s="114" t="e">
        <f t="shared" si="68"/>
        <v>#N/A</v>
      </c>
      <c r="Z100" s="115" t="e">
        <f t="shared" si="69"/>
        <v>#N/A</v>
      </c>
      <c r="AA100" s="75" t="e">
        <f t="shared" si="70"/>
        <v>#N/A</v>
      </c>
      <c r="AB100" s="75" t="e">
        <f t="shared" si="71"/>
        <v>#DIV/0!</v>
      </c>
      <c r="AC100" s="75" t="e">
        <f t="shared" si="72"/>
        <v>#DIV/0!</v>
      </c>
      <c r="AE100" s="112" t="s">
        <v>357</v>
      </c>
      <c r="AF100" s="113" t="str">
        <f t="shared" ref="AF100:AF141" si="82">B100&amp;D100&amp;F100&amp;G100&amp;H100&amp;I100&amp;J100&amp;K100&amp;L100&amp;M100</f>
        <v/>
      </c>
      <c r="AG100" s="76" t="str">
        <f t="shared" ref="AG100:AG141" si="83">_xlfn.IFNA(VLOOKUP(AF100,$AE$99:$AE$141,1,FALSE),"")</f>
        <v/>
      </c>
      <c r="AH100" s="7" t="b">
        <f t="shared" ref="AH100:AH141" si="84">AF100=AG100</f>
        <v>1</v>
      </c>
      <c r="AJ100" s="7" t="e">
        <f t="shared" si="73"/>
        <v>#N/A</v>
      </c>
      <c r="AK100" s="7" t="e">
        <f>#REF!&amp;#REF!&amp;#REF!&amp;#REF!&amp;#REF!&amp;#REF!&amp;#REF!&amp;#REF!</f>
        <v>#REF!</v>
      </c>
      <c r="AL100" s="7" t="e">
        <f t="shared" ref="AL100:AL141" si="85">AJ100=AK100</f>
        <v>#N/A</v>
      </c>
    </row>
    <row r="101" spans="1:41" x14ac:dyDescent="0.25">
      <c r="A101" s="7" t="e">
        <v>#N/A</v>
      </c>
      <c r="B101" s="19"/>
      <c r="C101" s="8"/>
      <c r="D101" s="37"/>
      <c r="F101" s="69"/>
      <c r="G101" s="81"/>
      <c r="H101" s="69"/>
      <c r="I101" s="69"/>
      <c r="J101" s="69"/>
      <c r="K101" s="69"/>
      <c r="L101" s="69"/>
      <c r="M101" s="69"/>
      <c r="O101" s="68" t="e">
        <f t="shared" si="75"/>
        <v>#N/A</v>
      </c>
      <c r="P101" s="117" t="e">
        <f t="shared" si="76"/>
        <v>#N/A</v>
      </c>
      <c r="Q101" s="72" t="e">
        <f t="shared" si="77"/>
        <v>#N/A</v>
      </c>
      <c r="R101" s="72">
        <f t="shared" si="78"/>
        <v>0</v>
      </c>
      <c r="S101" s="72">
        <f t="shared" si="64"/>
        <v>0</v>
      </c>
      <c r="T101" s="73">
        <f t="shared" si="79"/>
        <v>0</v>
      </c>
      <c r="U101" s="73" t="e">
        <f t="shared" si="80"/>
        <v>#N/A</v>
      </c>
      <c r="V101" s="73">
        <f t="shared" si="81"/>
        <v>0</v>
      </c>
      <c r="W101" s="78"/>
      <c r="X101" s="76" t="e">
        <f t="shared" si="67"/>
        <v>#N/A</v>
      </c>
      <c r="Y101" s="114" t="e">
        <f t="shared" si="68"/>
        <v>#N/A</v>
      </c>
      <c r="Z101" s="115" t="e">
        <f t="shared" si="69"/>
        <v>#N/A</v>
      </c>
      <c r="AA101" s="75" t="e">
        <f t="shared" si="70"/>
        <v>#N/A</v>
      </c>
      <c r="AB101" s="75" t="e">
        <f t="shared" si="71"/>
        <v>#DIV/0!</v>
      </c>
      <c r="AC101" s="75" t="e">
        <f t="shared" si="72"/>
        <v>#DIV/0!</v>
      </c>
      <c r="AE101" s="112" t="s">
        <v>358</v>
      </c>
      <c r="AF101" s="113" t="str">
        <f t="shared" si="82"/>
        <v/>
      </c>
      <c r="AG101" s="76" t="str">
        <f t="shared" si="83"/>
        <v/>
      </c>
      <c r="AH101" s="7" t="b">
        <f t="shared" si="84"/>
        <v>1</v>
      </c>
      <c r="AJ101" s="7" t="e">
        <f t="shared" si="73"/>
        <v>#N/A</v>
      </c>
      <c r="AK101" s="7" t="e">
        <f>#REF!&amp;#REF!&amp;#REF!&amp;#REF!&amp;#REF!&amp;#REF!&amp;#REF!&amp;#REF!</f>
        <v>#REF!</v>
      </c>
      <c r="AL101" s="7" t="e">
        <f t="shared" si="85"/>
        <v>#N/A</v>
      </c>
    </row>
    <row r="102" spans="1:41" x14ac:dyDescent="0.25">
      <c r="A102" s="7" t="e">
        <v>#N/A</v>
      </c>
      <c r="B102" s="19"/>
      <c r="C102" s="8"/>
      <c r="D102" s="37"/>
      <c r="F102" s="69"/>
      <c r="G102" s="81"/>
      <c r="H102" s="69"/>
      <c r="I102" s="69"/>
      <c r="J102" s="69"/>
      <c r="K102" s="69"/>
      <c r="L102" s="69"/>
      <c r="M102" s="69"/>
      <c r="O102" s="68" t="e">
        <f t="shared" si="75"/>
        <v>#N/A</v>
      </c>
      <c r="P102" s="117" t="e">
        <f t="shared" si="76"/>
        <v>#N/A</v>
      </c>
      <c r="Q102" s="72" t="e">
        <f t="shared" si="77"/>
        <v>#N/A</v>
      </c>
      <c r="R102" s="72">
        <f t="shared" si="78"/>
        <v>0</v>
      </c>
      <c r="S102" s="72">
        <f t="shared" si="64"/>
        <v>0</v>
      </c>
      <c r="T102" s="73">
        <f t="shared" si="79"/>
        <v>0</v>
      </c>
      <c r="U102" s="73" t="e">
        <f t="shared" si="80"/>
        <v>#N/A</v>
      </c>
      <c r="V102" s="73">
        <f t="shared" si="81"/>
        <v>0</v>
      </c>
      <c r="W102" s="78"/>
      <c r="X102" s="76" t="e">
        <f t="shared" si="67"/>
        <v>#N/A</v>
      </c>
      <c r="Y102" s="114" t="e">
        <f t="shared" si="68"/>
        <v>#N/A</v>
      </c>
      <c r="Z102" s="115" t="e">
        <f t="shared" si="69"/>
        <v>#N/A</v>
      </c>
      <c r="AA102" s="75" t="e">
        <f t="shared" si="70"/>
        <v>#N/A</v>
      </c>
      <c r="AB102" s="75" t="e">
        <f t="shared" si="71"/>
        <v>#DIV/0!</v>
      </c>
      <c r="AC102" s="75" t="e">
        <f t="shared" si="72"/>
        <v>#DIV/0!</v>
      </c>
      <c r="AE102" s="112" t="s">
        <v>359</v>
      </c>
      <c r="AF102" s="113" t="str">
        <f t="shared" si="82"/>
        <v/>
      </c>
      <c r="AG102" s="76" t="str">
        <f t="shared" si="83"/>
        <v/>
      </c>
      <c r="AH102" s="7" t="b">
        <f t="shared" si="84"/>
        <v>1</v>
      </c>
      <c r="AJ102" s="7" t="e">
        <f t="shared" si="73"/>
        <v>#N/A</v>
      </c>
      <c r="AK102" s="7" t="e">
        <f>#REF!&amp;#REF!&amp;#REF!&amp;#REF!&amp;#REF!&amp;#REF!&amp;#REF!&amp;#REF!</f>
        <v>#REF!</v>
      </c>
      <c r="AL102" s="7" t="e">
        <f t="shared" si="85"/>
        <v>#N/A</v>
      </c>
    </row>
    <row r="103" spans="1:41" x14ac:dyDescent="0.25">
      <c r="A103" s="7" t="e">
        <v>#N/A</v>
      </c>
      <c r="B103" s="19"/>
      <c r="C103" s="8"/>
      <c r="D103" s="37"/>
      <c r="F103" s="69"/>
      <c r="G103" s="81"/>
      <c r="H103" s="69"/>
      <c r="I103" s="69"/>
      <c r="J103" s="69"/>
      <c r="K103" s="69"/>
      <c r="L103" s="69"/>
      <c r="M103" s="69"/>
      <c r="O103" s="68" t="e">
        <f t="shared" si="75"/>
        <v>#N/A</v>
      </c>
      <c r="P103" s="117" t="e">
        <f t="shared" si="76"/>
        <v>#N/A</v>
      </c>
      <c r="Q103" s="72" t="e">
        <f t="shared" si="77"/>
        <v>#N/A</v>
      </c>
      <c r="R103" s="72">
        <f t="shared" si="78"/>
        <v>0</v>
      </c>
      <c r="S103" s="72">
        <f t="shared" si="64"/>
        <v>0</v>
      </c>
      <c r="T103" s="73">
        <f t="shared" si="79"/>
        <v>0</v>
      </c>
      <c r="U103" s="73" t="e">
        <f t="shared" si="80"/>
        <v>#N/A</v>
      </c>
      <c r="V103" s="73">
        <f t="shared" si="81"/>
        <v>0</v>
      </c>
      <c r="W103" s="78"/>
      <c r="X103" s="76" t="e">
        <f t="shared" si="67"/>
        <v>#N/A</v>
      </c>
      <c r="Y103" s="114" t="e">
        <f t="shared" si="68"/>
        <v>#N/A</v>
      </c>
      <c r="Z103" s="115" t="e">
        <f t="shared" si="69"/>
        <v>#N/A</v>
      </c>
      <c r="AA103" s="75" t="e">
        <f t="shared" si="70"/>
        <v>#N/A</v>
      </c>
      <c r="AB103" s="75" t="e">
        <f t="shared" si="71"/>
        <v>#DIV/0!</v>
      </c>
      <c r="AC103" s="75" t="e">
        <f t="shared" si="72"/>
        <v>#DIV/0!</v>
      </c>
      <c r="AE103" s="112" t="s">
        <v>360</v>
      </c>
      <c r="AF103" s="113" t="str">
        <f t="shared" si="82"/>
        <v/>
      </c>
      <c r="AG103" s="76" t="str">
        <f t="shared" si="83"/>
        <v/>
      </c>
      <c r="AH103" s="7" t="b">
        <f t="shared" si="84"/>
        <v>1</v>
      </c>
      <c r="AJ103" s="7" t="e">
        <f t="shared" si="73"/>
        <v>#N/A</v>
      </c>
      <c r="AK103" s="7" t="e">
        <f>#REF!&amp;#REF!&amp;#REF!&amp;#REF!&amp;#REF!&amp;#REF!&amp;#REF!&amp;#REF!</f>
        <v>#REF!</v>
      </c>
      <c r="AL103" s="7" t="e">
        <f t="shared" si="85"/>
        <v>#N/A</v>
      </c>
    </row>
    <row r="104" spans="1:41" x14ac:dyDescent="0.25">
      <c r="A104" s="131" t="e">
        <v>#N/A</v>
      </c>
      <c r="B104" s="70"/>
      <c r="C104" s="93"/>
      <c r="D104" s="86"/>
      <c r="F104" s="69"/>
      <c r="G104" s="81"/>
      <c r="H104" s="69"/>
      <c r="I104" s="69"/>
      <c r="J104" s="69"/>
      <c r="K104" s="69"/>
      <c r="L104" s="69"/>
      <c r="M104" s="69"/>
      <c r="O104" s="68" t="e">
        <f t="shared" si="75"/>
        <v>#N/A</v>
      </c>
      <c r="P104" s="117" t="e">
        <f t="shared" si="76"/>
        <v>#N/A</v>
      </c>
      <c r="Q104" s="72" t="e">
        <f t="shared" si="77"/>
        <v>#N/A</v>
      </c>
      <c r="R104" s="72">
        <f t="shared" si="78"/>
        <v>0</v>
      </c>
      <c r="S104" s="72">
        <f t="shared" si="64"/>
        <v>0</v>
      </c>
      <c r="T104" s="73">
        <f t="shared" si="79"/>
        <v>0</v>
      </c>
      <c r="U104" s="73" t="e">
        <f t="shared" si="80"/>
        <v>#N/A</v>
      </c>
      <c r="V104" s="73">
        <f t="shared" si="81"/>
        <v>0</v>
      </c>
      <c r="W104" s="78"/>
      <c r="X104" s="76" t="e">
        <f t="shared" si="67"/>
        <v>#N/A</v>
      </c>
      <c r="Y104" s="114" t="e">
        <f t="shared" si="68"/>
        <v>#N/A</v>
      </c>
      <c r="Z104" s="115" t="e">
        <f t="shared" si="69"/>
        <v>#N/A</v>
      </c>
      <c r="AA104" s="75" t="e">
        <f t="shared" si="70"/>
        <v>#N/A</v>
      </c>
      <c r="AB104" s="75" t="e">
        <f t="shared" si="71"/>
        <v>#DIV/0!</v>
      </c>
      <c r="AC104" s="75" t="e">
        <f t="shared" si="72"/>
        <v>#DIV/0!</v>
      </c>
      <c r="AE104" s="112" t="s">
        <v>361</v>
      </c>
      <c r="AF104" s="113" t="str">
        <f t="shared" si="82"/>
        <v/>
      </c>
      <c r="AG104" s="76" t="str">
        <f t="shared" si="83"/>
        <v/>
      </c>
      <c r="AH104" s="7" t="b">
        <f t="shared" si="84"/>
        <v>1</v>
      </c>
      <c r="AJ104" s="7" t="e">
        <f t="shared" si="73"/>
        <v>#N/A</v>
      </c>
      <c r="AK104" s="7" t="e">
        <f>#REF!&amp;#REF!&amp;#REF!&amp;#REF!&amp;#REF!&amp;#REF!&amp;#REF!&amp;#REF!</f>
        <v>#REF!</v>
      </c>
      <c r="AL104" s="7" t="e">
        <f t="shared" si="85"/>
        <v>#N/A</v>
      </c>
    </row>
    <row r="105" spans="1:41" x14ac:dyDescent="0.25">
      <c r="A105" s="7" t="e">
        <v>#N/A</v>
      </c>
      <c r="B105" s="19"/>
      <c r="C105" s="8"/>
      <c r="D105" s="37"/>
      <c r="F105" s="69"/>
      <c r="G105" s="81"/>
      <c r="H105" s="69"/>
      <c r="I105" s="69"/>
      <c r="J105" s="69"/>
      <c r="K105" s="69"/>
      <c r="L105" s="69"/>
      <c r="M105" s="69"/>
      <c r="O105" s="68" t="e">
        <f t="shared" si="75"/>
        <v>#N/A</v>
      </c>
      <c r="P105" s="117" t="e">
        <f t="shared" si="76"/>
        <v>#N/A</v>
      </c>
      <c r="Q105" s="72" t="e">
        <f t="shared" si="77"/>
        <v>#N/A</v>
      </c>
      <c r="R105" s="72">
        <f t="shared" si="78"/>
        <v>0</v>
      </c>
      <c r="S105" s="72">
        <f t="shared" si="64"/>
        <v>0</v>
      </c>
      <c r="T105" s="73">
        <f t="shared" si="79"/>
        <v>0</v>
      </c>
      <c r="U105" s="73" t="e">
        <f t="shared" si="80"/>
        <v>#N/A</v>
      </c>
      <c r="V105" s="73">
        <f t="shared" si="81"/>
        <v>0</v>
      </c>
      <c r="W105" s="78"/>
      <c r="X105" s="76" t="e">
        <f t="shared" si="67"/>
        <v>#N/A</v>
      </c>
      <c r="Y105" s="114" t="e">
        <f t="shared" si="68"/>
        <v>#N/A</v>
      </c>
      <c r="Z105" s="115" t="e">
        <f t="shared" si="69"/>
        <v>#N/A</v>
      </c>
      <c r="AA105" s="75" t="e">
        <f t="shared" si="70"/>
        <v>#N/A</v>
      </c>
      <c r="AB105" s="75" t="e">
        <f t="shared" si="71"/>
        <v>#DIV/0!</v>
      </c>
      <c r="AC105" s="75" t="e">
        <f t="shared" si="72"/>
        <v>#DIV/0!</v>
      </c>
      <c r="AE105" s="112" t="s">
        <v>362</v>
      </c>
      <c r="AF105" s="113" t="str">
        <f t="shared" si="82"/>
        <v/>
      </c>
      <c r="AG105" s="76" t="str">
        <f t="shared" si="83"/>
        <v/>
      </c>
      <c r="AH105" s="7" t="b">
        <f t="shared" si="84"/>
        <v>1</v>
      </c>
      <c r="AJ105" s="7" t="e">
        <f t="shared" si="73"/>
        <v>#N/A</v>
      </c>
      <c r="AK105" s="7" t="e">
        <f>#REF!&amp;#REF!&amp;#REF!&amp;#REF!&amp;#REF!&amp;#REF!&amp;#REF!&amp;#REF!</f>
        <v>#REF!</v>
      </c>
      <c r="AL105" s="7" t="e">
        <f t="shared" si="85"/>
        <v>#N/A</v>
      </c>
    </row>
    <row r="106" spans="1:41" x14ac:dyDescent="0.25">
      <c r="A106" s="7" t="e">
        <v>#N/A</v>
      </c>
      <c r="B106" s="19"/>
      <c r="C106" s="8"/>
      <c r="D106" s="37"/>
      <c r="F106" s="69"/>
      <c r="G106" s="81"/>
      <c r="H106" s="69"/>
      <c r="I106" s="69"/>
      <c r="J106" s="69"/>
      <c r="K106" s="69"/>
      <c r="L106" s="69"/>
      <c r="M106" s="69"/>
      <c r="O106" s="68" t="e">
        <f t="shared" si="75"/>
        <v>#N/A</v>
      </c>
      <c r="P106" s="117" t="e">
        <f t="shared" si="76"/>
        <v>#N/A</v>
      </c>
      <c r="Q106" s="72" t="e">
        <f t="shared" si="77"/>
        <v>#N/A</v>
      </c>
      <c r="R106" s="72">
        <f t="shared" si="78"/>
        <v>0</v>
      </c>
      <c r="S106" s="72">
        <f t="shared" si="64"/>
        <v>0</v>
      </c>
      <c r="T106" s="73">
        <f t="shared" si="79"/>
        <v>0</v>
      </c>
      <c r="U106" s="73" t="e">
        <f t="shared" si="80"/>
        <v>#N/A</v>
      </c>
      <c r="V106" s="73">
        <f t="shared" si="81"/>
        <v>0</v>
      </c>
      <c r="W106" s="78"/>
      <c r="X106" s="76" t="e">
        <f t="shared" si="67"/>
        <v>#N/A</v>
      </c>
      <c r="Y106" s="114" t="e">
        <f t="shared" si="68"/>
        <v>#N/A</v>
      </c>
      <c r="Z106" s="115" t="e">
        <f t="shared" si="69"/>
        <v>#N/A</v>
      </c>
      <c r="AA106" s="75" t="e">
        <f t="shared" si="70"/>
        <v>#N/A</v>
      </c>
      <c r="AB106" s="75" t="e">
        <f t="shared" si="71"/>
        <v>#DIV/0!</v>
      </c>
      <c r="AC106" s="75" t="e">
        <f t="shared" si="72"/>
        <v>#DIV/0!</v>
      </c>
      <c r="AE106" s="112" t="s">
        <v>363</v>
      </c>
      <c r="AF106" s="113" t="str">
        <f t="shared" si="82"/>
        <v/>
      </c>
      <c r="AG106" s="76" t="str">
        <f t="shared" si="83"/>
        <v/>
      </c>
      <c r="AH106" s="7" t="b">
        <f t="shared" si="84"/>
        <v>1</v>
      </c>
      <c r="AJ106" s="7" t="e">
        <f t="shared" si="73"/>
        <v>#N/A</v>
      </c>
      <c r="AK106" s="7" t="e">
        <f>#REF!&amp;#REF!&amp;#REF!&amp;#REF!&amp;#REF!&amp;#REF!&amp;#REF!&amp;#REF!</f>
        <v>#REF!</v>
      </c>
      <c r="AL106" s="7" t="e">
        <f t="shared" si="85"/>
        <v>#N/A</v>
      </c>
    </row>
    <row r="107" spans="1:41" x14ac:dyDescent="0.25">
      <c r="A107" s="7" t="e">
        <v>#N/A</v>
      </c>
      <c r="B107" s="19"/>
      <c r="C107" s="8"/>
      <c r="D107" s="37"/>
      <c r="F107" s="69"/>
      <c r="G107" s="81"/>
      <c r="H107" s="69"/>
      <c r="I107" s="69"/>
      <c r="J107" s="69"/>
      <c r="K107" s="69"/>
      <c r="L107" s="69"/>
      <c r="M107" s="69"/>
      <c r="O107" s="68" t="e">
        <f t="shared" si="75"/>
        <v>#N/A</v>
      </c>
      <c r="P107" s="117" t="e">
        <f t="shared" si="76"/>
        <v>#N/A</v>
      </c>
      <c r="Q107" s="72" t="e">
        <f t="shared" si="77"/>
        <v>#N/A</v>
      </c>
      <c r="R107" s="72">
        <f t="shared" si="78"/>
        <v>0</v>
      </c>
      <c r="S107" s="72">
        <f t="shared" si="64"/>
        <v>0</v>
      </c>
      <c r="T107" s="73">
        <f t="shared" si="79"/>
        <v>0</v>
      </c>
      <c r="U107" s="73" t="e">
        <f t="shared" si="80"/>
        <v>#N/A</v>
      </c>
      <c r="V107" s="73">
        <f t="shared" si="81"/>
        <v>0</v>
      </c>
      <c r="W107" s="78"/>
      <c r="X107" s="76" t="e">
        <f t="shared" si="67"/>
        <v>#N/A</v>
      </c>
      <c r="Y107" s="114" t="e">
        <f t="shared" si="68"/>
        <v>#N/A</v>
      </c>
      <c r="Z107" s="115" t="e">
        <f t="shared" si="69"/>
        <v>#N/A</v>
      </c>
      <c r="AA107" s="75" t="e">
        <f t="shared" si="70"/>
        <v>#N/A</v>
      </c>
      <c r="AB107" s="75" t="e">
        <f t="shared" si="71"/>
        <v>#DIV/0!</v>
      </c>
      <c r="AC107" s="75" t="e">
        <f t="shared" si="72"/>
        <v>#DIV/0!</v>
      </c>
      <c r="AE107" s="112" t="s">
        <v>364</v>
      </c>
      <c r="AF107" s="113" t="str">
        <f t="shared" si="82"/>
        <v/>
      </c>
      <c r="AG107" s="76" t="str">
        <f t="shared" si="83"/>
        <v/>
      </c>
      <c r="AH107" s="7" t="b">
        <f t="shared" si="84"/>
        <v>1</v>
      </c>
      <c r="AJ107" s="7" t="e">
        <f t="shared" si="73"/>
        <v>#N/A</v>
      </c>
      <c r="AK107" s="7" t="e">
        <f>#REF!&amp;#REF!&amp;#REF!&amp;#REF!&amp;#REF!&amp;#REF!&amp;#REF!&amp;#REF!</f>
        <v>#REF!</v>
      </c>
      <c r="AL107" s="7" t="e">
        <f t="shared" si="85"/>
        <v>#N/A</v>
      </c>
    </row>
    <row r="108" spans="1:41" x14ac:dyDescent="0.25">
      <c r="A108" s="7" t="e">
        <v>#N/A</v>
      </c>
      <c r="B108" s="19"/>
      <c r="C108" s="8"/>
      <c r="D108" s="37"/>
      <c r="F108" s="69"/>
      <c r="G108" s="81"/>
      <c r="H108" s="69"/>
      <c r="I108" s="69"/>
      <c r="J108" s="69"/>
      <c r="K108" s="69"/>
      <c r="L108" s="69"/>
      <c r="M108" s="69"/>
      <c r="O108" s="68" t="e">
        <f t="shared" si="75"/>
        <v>#N/A</v>
      </c>
      <c r="P108" s="117" t="e">
        <f t="shared" si="76"/>
        <v>#N/A</v>
      </c>
      <c r="Q108" s="72" t="e">
        <f t="shared" si="77"/>
        <v>#N/A</v>
      </c>
      <c r="R108" s="72">
        <f t="shared" si="78"/>
        <v>0</v>
      </c>
      <c r="S108" s="72">
        <f t="shared" si="64"/>
        <v>0</v>
      </c>
      <c r="T108" s="73">
        <f t="shared" si="79"/>
        <v>0</v>
      </c>
      <c r="U108" s="73" t="e">
        <f t="shared" si="80"/>
        <v>#N/A</v>
      </c>
      <c r="V108" s="73">
        <f t="shared" si="81"/>
        <v>0</v>
      </c>
      <c r="W108" s="78"/>
      <c r="X108" s="76" t="e">
        <f t="shared" si="67"/>
        <v>#N/A</v>
      </c>
      <c r="Y108" s="114" t="e">
        <f t="shared" si="68"/>
        <v>#N/A</v>
      </c>
      <c r="Z108" s="115" t="e">
        <f t="shared" si="69"/>
        <v>#N/A</v>
      </c>
      <c r="AA108" s="75" t="e">
        <f t="shared" si="70"/>
        <v>#N/A</v>
      </c>
      <c r="AB108" s="75" t="e">
        <f t="shared" si="71"/>
        <v>#DIV/0!</v>
      </c>
      <c r="AC108" s="75" t="e">
        <f t="shared" si="72"/>
        <v>#DIV/0!</v>
      </c>
      <c r="AE108" s="112" t="s">
        <v>365</v>
      </c>
      <c r="AF108" s="113" t="str">
        <f t="shared" si="82"/>
        <v/>
      </c>
      <c r="AG108" s="76" t="str">
        <f t="shared" si="83"/>
        <v/>
      </c>
      <c r="AH108" s="7" t="b">
        <f t="shared" si="84"/>
        <v>1</v>
      </c>
      <c r="AJ108" s="7" t="e">
        <f t="shared" si="73"/>
        <v>#N/A</v>
      </c>
      <c r="AK108" s="7" t="e">
        <f>#REF!&amp;#REF!&amp;#REF!&amp;#REF!&amp;#REF!&amp;#REF!&amp;#REF!&amp;#REF!</f>
        <v>#REF!</v>
      </c>
      <c r="AL108" s="7" t="e">
        <f t="shared" si="85"/>
        <v>#N/A</v>
      </c>
    </row>
    <row r="109" spans="1:41" x14ac:dyDescent="0.25">
      <c r="A109" s="7" t="e">
        <v>#N/A</v>
      </c>
      <c r="B109" s="19"/>
      <c r="C109" s="8"/>
      <c r="D109" s="37"/>
      <c r="F109" s="69"/>
      <c r="G109" s="81"/>
      <c r="H109" s="69"/>
      <c r="I109" s="69"/>
      <c r="J109" s="69"/>
      <c r="K109" s="69"/>
      <c r="L109" s="69"/>
      <c r="M109" s="69"/>
      <c r="O109" s="68" t="e">
        <f t="shared" si="75"/>
        <v>#N/A</v>
      </c>
      <c r="P109" s="117" t="e">
        <f t="shared" si="76"/>
        <v>#N/A</v>
      </c>
      <c r="Q109" s="72" t="e">
        <f t="shared" si="77"/>
        <v>#N/A</v>
      </c>
      <c r="R109" s="72">
        <f t="shared" si="78"/>
        <v>0</v>
      </c>
      <c r="S109" s="72">
        <f t="shared" si="64"/>
        <v>0</v>
      </c>
      <c r="T109" s="73">
        <f t="shared" si="79"/>
        <v>0</v>
      </c>
      <c r="U109" s="73" t="e">
        <f t="shared" si="80"/>
        <v>#N/A</v>
      </c>
      <c r="V109" s="73">
        <f t="shared" si="81"/>
        <v>0</v>
      </c>
      <c r="W109" s="78"/>
      <c r="X109" s="76" t="e">
        <f t="shared" si="67"/>
        <v>#N/A</v>
      </c>
      <c r="Y109" s="114" t="e">
        <f t="shared" si="68"/>
        <v>#N/A</v>
      </c>
      <c r="Z109" s="115" t="e">
        <f t="shared" si="69"/>
        <v>#N/A</v>
      </c>
      <c r="AA109" s="75" t="e">
        <f t="shared" si="70"/>
        <v>#N/A</v>
      </c>
      <c r="AB109" s="75" t="e">
        <f t="shared" si="71"/>
        <v>#DIV/0!</v>
      </c>
      <c r="AC109" s="75" t="e">
        <f t="shared" si="72"/>
        <v>#DIV/0!</v>
      </c>
      <c r="AE109" s="112" t="s">
        <v>366</v>
      </c>
      <c r="AF109" s="113" t="str">
        <f t="shared" si="82"/>
        <v/>
      </c>
      <c r="AG109" s="76" t="str">
        <f t="shared" si="83"/>
        <v/>
      </c>
      <c r="AH109" s="7" t="b">
        <f t="shared" si="84"/>
        <v>1</v>
      </c>
      <c r="AJ109" s="7" t="e">
        <f t="shared" si="73"/>
        <v>#N/A</v>
      </c>
      <c r="AK109" s="7" t="e">
        <f>#REF!&amp;#REF!&amp;#REF!&amp;#REF!&amp;#REF!&amp;#REF!&amp;#REF!&amp;#REF!</f>
        <v>#REF!</v>
      </c>
      <c r="AL109" s="7" t="e">
        <f t="shared" si="85"/>
        <v>#N/A</v>
      </c>
    </row>
    <row r="110" spans="1:41" x14ac:dyDescent="0.25">
      <c r="A110" s="7" t="e">
        <v>#N/A</v>
      </c>
      <c r="B110" s="19"/>
      <c r="C110" s="8"/>
      <c r="D110" s="37"/>
      <c r="F110" s="69"/>
      <c r="G110" s="81"/>
      <c r="H110" s="69"/>
      <c r="I110" s="69"/>
      <c r="J110" s="69"/>
      <c r="K110" s="69"/>
      <c r="L110" s="69"/>
      <c r="M110" s="69"/>
      <c r="O110" s="68" t="e">
        <f t="shared" si="75"/>
        <v>#N/A</v>
      </c>
      <c r="P110" s="117" t="e">
        <f t="shared" si="76"/>
        <v>#N/A</v>
      </c>
      <c r="Q110" s="72" t="e">
        <f t="shared" si="77"/>
        <v>#N/A</v>
      </c>
      <c r="R110" s="72">
        <f t="shared" si="78"/>
        <v>0</v>
      </c>
      <c r="S110" s="72">
        <f t="shared" si="64"/>
        <v>0</v>
      </c>
      <c r="T110" s="73">
        <f t="shared" si="79"/>
        <v>0</v>
      </c>
      <c r="U110" s="73" t="e">
        <f t="shared" si="80"/>
        <v>#N/A</v>
      </c>
      <c r="V110" s="73">
        <f t="shared" si="81"/>
        <v>0</v>
      </c>
      <c r="W110" s="78"/>
      <c r="X110" s="76" t="e">
        <f t="shared" si="67"/>
        <v>#N/A</v>
      </c>
      <c r="Y110" s="114" t="e">
        <f t="shared" si="68"/>
        <v>#N/A</v>
      </c>
      <c r="Z110" s="115" t="e">
        <f t="shared" si="69"/>
        <v>#N/A</v>
      </c>
      <c r="AA110" s="75" t="e">
        <f t="shared" si="70"/>
        <v>#N/A</v>
      </c>
      <c r="AB110" s="75" t="e">
        <f t="shared" si="71"/>
        <v>#DIV/0!</v>
      </c>
      <c r="AC110" s="75" t="e">
        <f t="shared" si="72"/>
        <v>#DIV/0!</v>
      </c>
      <c r="AE110" s="112" t="s">
        <v>367</v>
      </c>
      <c r="AF110" s="113" t="str">
        <f t="shared" si="82"/>
        <v/>
      </c>
      <c r="AG110" s="76" t="str">
        <f t="shared" si="83"/>
        <v/>
      </c>
      <c r="AH110" s="7" t="b">
        <f t="shared" si="84"/>
        <v>1</v>
      </c>
      <c r="AJ110" s="7" t="e">
        <f t="shared" si="73"/>
        <v>#N/A</v>
      </c>
      <c r="AK110" s="7" t="e">
        <f>#REF!&amp;#REF!&amp;#REF!&amp;#REF!&amp;#REF!&amp;#REF!&amp;#REF!&amp;#REF!</f>
        <v>#REF!</v>
      </c>
      <c r="AL110" s="7" t="e">
        <f t="shared" si="85"/>
        <v>#N/A</v>
      </c>
    </row>
    <row r="111" spans="1:41" x14ac:dyDescent="0.25">
      <c r="A111" s="131" t="e">
        <v>#N/A</v>
      </c>
      <c r="B111" s="85"/>
      <c r="C111" s="132"/>
      <c r="D111" s="86"/>
      <c r="F111" s="69"/>
      <c r="G111" s="81"/>
      <c r="H111" s="69"/>
      <c r="I111" s="69"/>
      <c r="J111" s="69"/>
      <c r="K111" s="69"/>
      <c r="L111" s="69"/>
      <c r="M111" s="69"/>
      <c r="O111" s="68" t="e">
        <f t="shared" si="75"/>
        <v>#N/A</v>
      </c>
      <c r="P111" s="117" t="e">
        <f t="shared" si="76"/>
        <v>#N/A</v>
      </c>
      <c r="Q111" s="72" t="e">
        <f t="shared" si="77"/>
        <v>#N/A</v>
      </c>
      <c r="R111" s="72">
        <f t="shared" si="78"/>
        <v>0</v>
      </c>
      <c r="S111" s="72">
        <f t="shared" si="64"/>
        <v>0</v>
      </c>
      <c r="T111" s="73">
        <f t="shared" si="79"/>
        <v>0</v>
      </c>
      <c r="U111" s="73" t="e">
        <f t="shared" si="80"/>
        <v>#N/A</v>
      </c>
      <c r="V111" s="73">
        <f t="shared" si="81"/>
        <v>0</v>
      </c>
      <c r="W111" s="78"/>
      <c r="X111" s="76" t="e">
        <f t="shared" si="67"/>
        <v>#N/A</v>
      </c>
      <c r="Y111" s="114" t="e">
        <f t="shared" si="68"/>
        <v>#N/A</v>
      </c>
      <c r="Z111" s="115" t="e">
        <f t="shared" si="69"/>
        <v>#N/A</v>
      </c>
      <c r="AA111" s="75" t="e">
        <f t="shared" si="70"/>
        <v>#N/A</v>
      </c>
      <c r="AB111" s="75" t="e">
        <f t="shared" si="71"/>
        <v>#DIV/0!</v>
      </c>
      <c r="AC111" s="75" t="e">
        <f t="shared" si="72"/>
        <v>#DIV/0!</v>
      </c>
      <c r="AE111" s="112" t="s">
        <v>368</v>
      </c>
      <c r="AF111" s="113" t="str">
        <f t="shared" si="82"/>
        <v/>
      </c>
      <c r="AG111" s="76" t="str">
        <f t="shared" si="83"/>
        <v/>
      </c>
      <c r="AH111" s="7" t="b">
        <f t="shared" si="84"/>
        <v>1</v>
      </c>
      <c r="AJ111" s="7" t="e">
        <f t="shared" si="73"/>
        <v>#N/A</v>
      </c>
      <c r="AK111" s="7" t="e">
        <f>#REF!&amp;#REF!&amp;#REF!&amp;#REF!&amp;#REF!&amp;#REF!&amp;#REF!&amp;#REF!</f>
        <v>#REF!</v>
      </c>
      <c r="AL111" s="7" t="e">
        <f t="shared" si="85"/>
        <v>#N/A</v>
      </c>
    </row>
    <row r="112" spans="1:41" x14ac:dyDescent="0.25">
      <c r="A112" s="7" t="e">
        <v>#N/A</v>
      </c>
      <c r="B112" s="19"/>
      <c r="C112" s="8"/>
      <c r="D112" s="37"/>
      <c r="F112" s="69"/>
      <c r="G112" s="81"/>
      <c r="H112" s="69"/>
      <c r="I112" s="69"/>
      <c r="J112" s="69"/>
      <c r="K112" s="69"/>
      <c r="L112" s="69"/>
      <c r="M112" s="69"/>
      <c r="O112" s="68" t="e">
        <f t="shared" si="75"/>
        <v>#N/A</v>
      </c>
      <c r="P112" s="117" t="e">
        <f t="shared" si="76"/>
        <v>#N/A</v>
      </c>
      <c r="Q112" s="72" t="e">
        <f t="shared" si="77"/>
        <v>#N/A</v>
      </c>
      <c r="R112" s="72">
        <f t="shared" si="78"/>
        <v>0</v>
      </c>
      <c r="S112" s="72">
        <f t="shared" si="64"/>
        <v>0</v>
      </c>
      <c r="T112" s="73">
        <f t="shared" si="79"/>
        <v>0</v>
      </c>
      <c r="U112" s="73" t="e">
        <f t="shared" si="80"/>
        <v>#N/A</v>
      </c>
      <c r="V112" s="73">
        <f t="shared" si="81"/>
        <v>0</v>
      </c>
      <c r="W112" s="78"/>
      <c r="X112" s="76" t="e">
        <f t="shared" si="67"/>
        <v>#N/A</v>
      </c>
      <c r="Y112" s="114" t="e">
        <f t="shared" si="68"/>
        <v>#N/A</v>
      </c>
      <c r="Z112" s="115" t="e">
        <f t="shared" si="69"/>
        <v>#N/A</v>
      </c>
      <c r="AA112" s="75" t="e">
        <f t="shared" si="70"/>
        <v>#N/A</v>
      </c>
      <c r="AB112" s="75" t="e">
        <f t="shared" si="71"/>
        <v>#DIV/0!</v>
      </c>
      <c r="AC112" s="75" t="e">
        <f t="shared" si="72"/>
        <v>#DIV/0!</v>
      </c>
      <c r="AE112" s="112" t="s">
        <v>369</v>
      </c>
      <c r="AF112" s="113" t="str">
        <f t="shared" si="82"/>
        <v/>
      </c>
      <c r="AG112" s="76" t="str">
        <f t="shared" si="83"/>
        <v/>
      </c>
      <c r="AH112" s="7" t="b">
        <f t="shared" si="84"/>
        <v>1</v>
      </c>
      <c r="AJ112" s="7" t="e">
        <f t="shared" si="73"/>
        <v>#N/A</v>
      </c>
      <c r="AK112" s="7" t="e">
        <f>#REF!&amp;#REF!&amp;#REF!&amp;#REF!&amp;#REF!&amp;#REF!&amp;#REF!&amp;#REF!</f>
        <v>#REF!</v>
      </c>
      <c r="AL112" s="7" t="e">
        <f t="shared" si="85"/>
        <v>#N/A</v>
      </c>
    </row>
    <row r="113" spans="1:38" x14ac:dyDescent="0.25">
      <c r="A113" s="7" t="e">
        <v>#N/A</v>
      </c>
      <c r="B113" s="19"/>
      <c r="C113" s="8"/>
      <c r="D113" s="37"/>
      <c r="F113" s="69"/>
      <c r="G113" s="81"/>
      <c r="H113" s="69"/>
      <c r="I113" s="69"/>
      <c r="J113" s="69"/>
      <c r="K113" s="69"/>
      <c r="L113" s="69"/>
      <c r="M113" s="69"/>
      <c r="O113" s="68" t="e">
        <f t="shared" si="75"/>
        <v>#N/A</v>
      </c>
      <c r="P113" s="117" t="e">
        <f t="shared" si="76"/>
        <v>#N/A</v>
      </c>
      <c r="Q113" s="72" t="e">
        <f t="shared" si="77"/>
        <v>#N/A</v>
      </c>
      <c r="R113" s="72">
        <f t="shared" si="78"/>
        <v>0</v>
      </c>
      <c r="S113" s="72">
        <f t="shared" si="64"/>
        <v>0</v>
      </c>
      <c r="T113" s="73">
        <f t="shared" si="79"/>
        <v>0</v>
      </c>
      <c r="U113" s="73" t="e">
        <f t="shared" si="80"/>
        <v>#N/A</v>
      </c>
      <c r="V113" s="73">
        <f t="shared" si="81"/>
        <v>0</v>
      </c>
      <c r="W113" s="78"/>
      <c r="X113" s="76" t="e">
        <f t="shared" si="67"/>
        <v>#N/A</v>
      </c>
      <c r="Y113" s="114" t="e">
        <f t="shared" si="68"/>
        <v>#N/A</v>
      </c>
      <c r="Z113" s="115" t="e">
        <f t="shared" si="69"/>
        <v>#N/A</v>
      </c>
      <c r="AA113" s="75" t="e">
        <f t="shared" si="70"/>
        <v>#N/A</v>
      </c>
      <c r="AB113" s="75" t="e">
        <f t="shared" si="71"/>
        <v>#DIV/0!</v>
      </c>
      <c r="AC113" s="75" t="e">
        <f t="shared" si="72"/>
        <v>#DIV/0!</v>
      </c>
      <c r="AE113" s="112" t="s">
        <v>370</v>
      </c>
      <c r="AF113" s="113" t="str">
        <f t="shared" si="82"/>
        <v/>
      </c>
      <c r="AG113" s="76" t="str">
        <f t="shared" si="83"/>
        <v/>
      </c>
      <c r="AH113" s="7" t="b">
        <f t="shared" si="84"/>
        <v>1</v>
      </c>
      <c r="AJ113" s="7" t="e">
        <f t="shared" si="73"/>
        <v>#N/A</v>
      </c>
      <c r="AK113" s="7" t="e">
        <f>#REF!&amp;#REF!&amp;#REF!&amp;#REF!&amp;#REF!&amp;#REF!&amp;#REF!&amp;#REF!</f>
        <v>#REF!</v>
      </c>
      <c r="AL113" s="7" t="e">
        <f t="shared" si="85"/>
        <v>#N/A</v>
      </c>
    </row>
    <row r="114" spans="1:38" x14ac:dyDescent="0.25">
      <c r="A114" s="7" t="e">
        <v>#N/A</v>
      </c>
      <c r="B114" s="48"/>
      <c r="C114" s="49"/>
      <c r="D114" s="37"/>
      <c r="F114" s="69"/>
      <c r="G114" s="81"/>
      <c r="H114" s="69"/>
      <c r="I114" s="69"/>
      <c r="J114" s="69"/>
      <c r="K114" s="69"/>
      <c r="L114" s="69"/>
      <c r="M114" s="69"/>
      <c r="O114" s="68" t="e">
        <f t="shared" si="75"/>
        <v>#N/A</v>
      </c>
      <c r="P114" s="117" t="e">
        <f t="shared" si="76"/>
        <v>#N/A</v>
      </c>
      <c r="Q114" s="72" t="e">
        <f t="shared" si="77"/>
        <v>#N/A</v>
      </c>
      <c r="R114" s="72">
        <f t="shared" si="78"/>
        <v>0</v>
      </c>
      <c r="S114" s="72">
        <f t="shared" si="64"/>
        <v>0</v>
      </c>
      <c r="T114" s="73">
        <f t="shared" si="79"/>
        <v>0</v>
      </c>
      <c r="U114" s="73" t="e">
        <f t="shared" si="80"/>
        <v>#N/A</v>
      </c>
      <c r="V114" s="73">
        <f t="shared" si="81"/>
        <v>0</v>
      </c>
      <c r="W114" s="78"/>
      <c r="X114" s="76" t="e">
        <f t="shared" si="67"/>
        <v>#N/A</v>
      </c>
      <c r="Y114" s="114" t="e">
        <f t="shared" si="68"/>
        <v>#N/A</v>
      </c>
      <c r="Z114" s="115" t="e">
        <f t="shared" si="69"/>
        <v>#N/A</v>
      </c>
      <c r="AA114" s="75" t="e">
        <f t="shared" si="70"/>
        <v>#N/A</v>
      </c>
      <c r="AB114" s="75" t="e">
        <f t="shared" si="71"/>
        <v>#DIV/0!</v>
      </c>
      <c r="AC114" s="75" t="e">
        <f t="shared" si="72"/>
        <v>#DIV/0!</v>
      </c>
      <c r="AE114" s="112" t="s">
        <v>371</v>
      </c>
      <c r="AF114" s="113" t="str">
        <f t="shared" si="82"/>
        <v/>
      </c>
      <c r="AG114" s="76" t="str">
        <f t="shared" si="83"/>
        <v/>
      </c>
      <c r="AH114" s="7" t="b">
        <f t="shared" si="84"/>
        <v>1</v>
      </c>
      <c r="AJ114" s="7" t="e">
        <f t="shared" si="73"/>
        <v>#N/A</v>
      </c>
      <c r="AK114" s="7" t="e">
        <f>#REF!&amp;#REF!&amp;#REF!&amp;#REF!&amp;#REF!&amp;#REF!&amp;#REF!&amp;#REF!</f>
        <v>#REF!</v>
      </c>
      <c r="AL114" s="7" t="e">
        <f t="shared" si="85"/>
        <v>#N/A</v>
      </c>
    </row>
    <row r="115" spans="1:38" x14ac:dyDescent="0.25">
      <c r="A115" s="7" t="e">
        <v>#N/A</v>
      </c>
      <c r="B115" s="19"/>
      <c r="C115" s="8"/>
      <c r="D115" s="37"/>
      <c r="F115" s="69"/>
      <c r="G115" s="81"/>
      <c r="H115" s="69"/>
      <c r="I115" s="69"/>
      <c r="J115" s="69"/>
      <c r="K115" s="69"/>
      <c r="L115" s="69"/>
      <c r="M115" s="69"/>
      <c r="O115" s="68" t="e">
        <f t="shared" si="75"/>
        <v>#N/A</v>
      </c>
      <c r="P115" s="117" t="e">
        <f t="shared" si="76"/>
        <v>#N/A</v>
      </c>
      <c r="Q115" s="72" t="e">
        <f t="shared" si="77"/>
        <v>#N/A</v>
      </c>
      <c r="R115" s="72">
        <f t="shared" si="78"/>
        <v>0</v>
      </c>
      <c r="S115" s="72">
        <f t="shared" si="64"/>
        <v>0</v>
      </c>
      <c r="T115" s="73">
        <f t="shared" si="79"/>
        <v>0</v>
      </c>
      <c r="U115" s="73" t="e">
        <f t="shared" si="80"/>
        <v>#N/A</v>
      </c>
      <c r="V115" s="73">
        <f t="shared" si="81"/>
        <v>0</v>
      </c>
      <c r="W115" s="78"/>
      <c r="X115" s="76" t="e">
        <f t="shared" si="67"/>
        <v>#N/A</v>
      </c>
      <c r="Y115" s="114" t="e">
        <f t="shared" si="68"/>
        <v>#N/A</v>
      </c>
      <c r="Z115" s="115" t="e">
        <f t="shared" si="69"/>
        <v>#N/A</v>
      </c>
      <c r="AA115" s="75" t="e">
        <f t="shared" si="70"/>
        <v>#N/A</v>
      </c>
      <c r="AB115" s="75" t="e">
        <f t="shared" si="71"/>
        <v>#DIV/0!</v>
      </c>
      <c r="AC115" s="75" t="e">
        <f t="shared" si="72"/>
        <v>#DIV/0!</v>
      </c>
      <c r="AE115" s="112" t="s">
        <v>372</v>
      </c>
      <c r="AF115" s="113" t="str">
        <f t="shared" si="82"/>
        <v/>
      </c>
      <c r="AG115" s="76" t="str">
        <f t="shared" si="83"/>
        <v/>
      </c>
      <c r="AH115" s="7" t="b">
        <f t="shared" si="84"/>
        <v>1</v>
      </c>
      <c r="AJ115" s="7" t="e">
        <f t="shared" si="73"/>
        <v>#N/A</v>
      </c>
      <c r="AK115" s="7" t="e">
        <f>#REF!&amp;#REF!&amp;#REF!&amp;#REF!&amp;#REF!&amp;#REF!&amp;#REF!&amp;#REF!</f>
        <v>#REF!</v>
      </c>
      <c r="AL115" s="7" t="e">
        <f t="shared" si="85"/>
        <v>#N/A</v>
      </c>
    </row>
    <row r="116" spans="1:38" x14ac:dyDescent="0.25">
      <c r="A116" s="7" t="e">
        <v>#N/A</v>
      </c>
      <c r="B116" s="19"/>
      <c r="C116" s="8"/>
      <c r="D116" s="37"/>
      <c r="F116" s="69"/>
      <c r="G116" s="81"/>
      <c r="H116" s="69"/>
      <c r="I116" s="69"/>
      <c r="J116" s="69"/>
      <c r="K116" s="69"/>
      <c r="L116" s="69"/>
      <c r="M116" s="69"/>
      <c r="O116" s="68" t="e">
        <f t="shared" si="75"/>
        <v>#N/A</v>
      </c>
      <c r="P116" s="117" t="e">
        <f t="shared" si="76"/>
        <v>#N/A</v>
      </c>
      <c r="Q116" s="72" t="e">
        <f t="shared" si="77"/>
        <v>#N/A</v>
      </c>
      <c r="R116" s="72">
        <f t="shared" si="78"/>
        <v>0</v>
      </c>
      <c r="S116" s="72">
        <f t="shared" si="64"/>
        <v>0</v>
      </c>
      <c r="T116" s="73">
        <f t="shared" si="79"/>
        <v>0</v>
      </c>
      <c r="U116" s="73" t="e">
        <f t="shared" si="80"/>
        <v>#N/A</v>
      </c>
      <c r="V116" s="73">
        <f t="shared" si="81"/>
        <v>0</v>
      </c>
      <c r="W116" s="78"/>
      <c r="X116" s="76" t="e">
        <f t="shared" si="67"/>
        <v>#N/A</v>
      </c>
      <c r="Y116" s="114" t="e">
        <f t="shared" si="68"/>
        <v>#N/A</v>
      </c>
      <c r="Z116" s="115" t="e">
        <f t="shared" si="69"/>
        <v>#N/A</v>
      </c>
      <c r="AA116" s="75" t="e">
        <f t="shared" si="70"/>
        <v>#N/A</v>
      </c>
      <c r="AB116" s="75" t="e">
        <f t="shared" si="71"/>
        <v>#DIV/0!</v>
      </c>
      <c r="AC116" s="75" t="e">
        <f t="shared" si="72"/>
        <v>#DIV/0!</v>
      </c>
      <c r="AE116" s="112" t="s">
        <v>373</v>
      </c>
      <c r="AF116" s="113" t="str">
        <f t="shared" si="82"/>
        <v/>
      </c>
      <c r="AG116" s="76" t="str">
        <f t="shared" si="83"/>
        <v/>
      </c>
      <c r="AH116" s="7" t="b">
        <f t="shared" si="84"/>
        <v>1</v>
      </c>
      <c r="AJ116" s="7" t="e">
        <f t="shared" si="73"/>
        <v>#N/A</v>
      </c>
      <c r="AK116" s="7" t="e">
        <f>#REF!&amp;#REF!&amp;#REF!&amp;#REF!&amp;#REF!&amp;#REF!&amp;#REF!&amp;#REF!</f>
        <v>#REF!</v>
      </c>
      <c r="AL116" s="7" t="e">
        <f t="shared" si="85"/>
        <v>#N/A</v>
      </c>
    </row>
    <row r="117" spans="1:38" x14ac:dyDescent="0.25">
      <c r="A117" s="131" t="e">
        <v>#N/A</v>
      </c>
      <c r="B117" s="70"/>
      <c r="C117" s="93"/>
      <c r="D117" s="86"/>
      <c r="F117" s="69"/>
      <c r="G117" s="81"/>
      <c r="H117" s="69"/>
      <c r="I117" s="69"/>
      <c r="J117" s="69"/>
      <c r="K117" s="69"/>
      <c r="L117" s="69"/>
      <c r="M117" s="69"/>
      <c r="O117" s="68" t="e">
        <f t="shared" si="75"/>
        <v>#N/A</v>
      </c>
      <c r="P117" s="117" t="e">
        <f t="shared" si="76"/>
        <v>#N/A</v>
      </c>
      <c r="Q117" s="72" t="e">
        <f t="shared" si="77"/>
        <v>#N/A</v>
      </c>
      <c r="R117" s="72">
        <f t="shared" si="78"/>
        <v>0</v>
      </c>
      <c r="S117" s="72">
        <f t="shared" si="64"/>
        <v>0</v>
      </c>
      <c r="T117" s="73">
        <f t="shared" si="79"/>
        <v>0</v>
      </c>
      <c r="U117" s="73" t="e">
        <f t="shared" si="80"/>
        <v>#N/A</v>
      </c>
      <c r="V117" s="73">
        <f t="shared" si="81"/>
        <v>0</v>
      </c>
      <c r="W117" s="78"/>
      <c r="X117" s="76" t="e">
        <f t="shared" si="67"/>
        <v>#N/A</v>
      </c>
      <c r="Y117" s="114" t="e">
        <f t="shared" si="68"/>
        <v>#N/A</v>
      </c>
      <c r="Z117" s="115" t="e">
        <f t="shared" si="69"/>
        <v>#N/A</v>
      </c>
      <c r="AA117" s="75" t="e">
        <f t="shared" si="70"/>
        <v>#N/A</v>
      </c>
      <c r="AB117" s="75" t="e">
        <f t="shared" si="71"/>
        <v>#DIV/0!</v>
      </c>
      <c r="AC117" s="75" t="e">
        <f t="shared" si="72"/>
        <v>#DIV/0!</v>
      </c>
      <c r="AE117" s="112" t="s">
        <v>374</v>
      </c>
      <c r="AF117" s="113" t="str">
        <f t="shared" si="82"/>
        <v/>
      </c>
      <c r="AG117" s="76" t="str">
        <f t="shared" si="83"/>
        <v/>
      </c>
      <c r="AH117" s="7" t="b">
        <f t="shared" si="84"/>
        <v>1</v>
      </c>
      <c r="AJ117" s="7" t="e">
        <f t="shared" si="73"/>
        <v>#N/A</v>
      </c>
      <c r="AK117" s="7" t="e">
        <f>#REF!&amp;#REF!&amp;#REF!&amp;#REF!&amp;#REF!&amp;#REF!&amp;#REF!&amp;#REF!</f>
        <v>#REF!</v>
      </c>
      <c r="AL117" s="7" t="e">
        <f t="shared" si="85"/>
        <v>#N/A</v>
      </c>
    </row>
    <row r="118" spans="1:38" x14ac:dyDescent="0.25">
      <c r="A118" s="7" t="e">
        <v>#N/A</v>
      </c>
      <c r="B118" s="48"/>
      <c r="C118" s="49"/>
      <c r="D118" s="37"/>
      <c r="F118" s="69"/>
      <c r="G118" s="81"/>
      <c r="H118" s="69"/>
      <c r="I118" s="69"/>
      <c r="J118" s="69"/>
      <c r="K118" s="69"/>
      <c r="L118" s="69"/>
      <c r="M118" s="69"/>
      <c r="O118" s="68" t="e">
        <f t="shared" si="75"/>
        <v>#N/A</v>
      </c>
      <c r="P118" s="117" t="e">
        <f t="shared" si="76"/>
        <v>#N/A</v>
      </c>
      <c r="Q118" s="72" t="e">
        <f t="shared" si="77"/>
        <v>#N/A</v>
      </c>
      <c r="R118" s="72">
        <f t="shared" si="78"/>
        <v>0</v>
      </c>
      <c r="S118" s="72">
        <f t="shared" si="64"/>
        <v>0</v>
      </c>
      <c r="T118" s="73">
        <f t="shared" si="79"/>
        <v>0</v>
      </c>
      <c r="U118" s="73" t="e">
        <f t="shared" si="80"/>
        <v>#N/A</v>
      </c>
      <c r="V118" s="73">
        <f t="shared" si="81"/>
        <v>0</v>
      </c>
      <c r="W118" s="78"/>
      <c r="X118" s="76" t="e">
        <f t="shared" si="67"/>
        <v>#N/A</v>
      </c>
      <c r="Y118" s="114" t="e">
        <f t="shared" si="68"/>
        <v>#N/A</v>
      </c>
      <c r="Z118" s="115" t="e">
        <f t="shared" si="69"/>
        <v>#N/A</v>
      </c>
      <c r="AA118" s="75" t="e">
        <f t="shared" si="70"/>
        <v>#N/A</v>
      </c>
      <c r="AB118" s="75" t="e">
        <f t="shared" si="71"/>
        <v>#DIV/0!</v>
      </c>
      <c r="AC118" s="75" t="e">
        <f t="shared" si="72"/>
        <v>#DIV/0!</v>
      </c>
      <c r="AE118" s="112" t="s">
        <v>375</v>
      </c>
      <c r="AF118" s="113" t="str">
        <f t="shared" si="82"/>
        <v/>
      </c>
      <c r="AG118" s="76" t="str">
        <f t="shared" si="83"/>
        <v/>
      </c>
      <c r="AH118" s="7" t="b">
        <f t="shared" si="84"/>
        <v>1</v>
      </c>
      <c r="AJ118" s="7" t="e">
        <f t="shared" si="73"/>
        <v>#N/A</v>
      </c>
      <c r="AK118" s="7" t="e">
        <f>#REF!&amp;#REF!&amp;#REF!&amp;#REF!&amp;#REF!&amp;#REF!&amp;#REF!&amp;#REF!</f>
        <v>#REF!</v>
      </c>
      <c r="AL118" s="7" t="e">
        <f t="shared" si="85"/>
        <v>#N/A</v>
      </c>
    </row>
    <row r="119" spans="1:38" x14ac:dyDescent="0.25">
      <c r="A119" s="7" t="e">
        <v>#N/A</v>
      </c>
      <c r="B119" s="19"/>
      <c r="C119" s="8"/>
      <c r="D119" s="37"/>
      <c r="F119" s="69"/>
      <c r="G119" s="81"/>
      <c r="H119" s="69"/>
      <c r="I119" s="69"/>
      <c r="J119" s="69"/>
      <c r="K119" s="69"/>
      <c r="L119" s="69"/>
      <c r="M119" s="69"/>
      <c r="O119" s="68" t="e">
        <f t="shared" si="75"/>
        <v>#N/A</v>
      </c>
      <c r="P119" s="117" t="e">
        <f t="shared" si="76"/>
        <v>#N/A</v>
      </c>
      <c r="Q119" s="72" t="e">
        <f t="shared" si="77"/>
        <v>#N/A</v>
      </c>
      <c r="R119" s="72">
        <f t="shared" si="78"/>
        <v>0</v>
      </c>
      <c r="S119" s="72">
        <f t="shared" si="64"/>
        <v>0</v>
      </c>
      <c r="T119" s="73">
        <f t="shared" si="79"/>
        <v>0</v>
      </c>
      <c r="U119" s="73" t="e">
        <f t="shared" si="80"/>
        <v>#N/A</v>
      </c>
      <c r="V119" s="73">
        <f t="shared" si="81"/>
        <v>0</v>
      </c>
      <c r="W119" s="78"/>
      <c r="X119" s="76" t="e">
        <f t="shared" si="67"/>
        <v>#N/A</v>
      </c>
      <c r="Y119" s="114" t="e">
        <f t="shared" si="68"/>
        <v>#N/A</v>
      </c>
      <c r="Z119" s="115" t="e">
        <f t="shared" si="69"/>
        <v>#N/A</v>
      </c>
      <c r="AA119" s="75" t="e">
        <f t="shared" si="70"/>
        <v>#N/A</v>
      </c>
      <c r="AB119" s="75" t="e">
        <f t="shared" si="71"/>
        <v>#DIV/0!</v>
      </c>
      <c r="AC119" s="75" t="e">
        <f t="shared" si="72"/>
        <v>#DIV/0!</v>
      </c>
      <c r="AE119" s="112" t="s">
        <v>376</v>
      </c>
      <c r="AF119" s="113" t="str">
        <f t="shared" si="82"/>
        <v/>
      </c>
      <c r="AG119" s="76" t="str">
        <f t="shared" si="83"/>
        <v/>
      </c>
      <c r="AH119" s="7" t="b">
        <f t="shared" si="84"/>
        <v>1</v>
      </c>
      <c r="AJ119" s="7" t="e">
        <f t="shared" si="73"/>
        <v>#N/A</v>
      </c>
      <c r="AK119" s="7" t="e">
        <f>#REF!&amp;#REF!&amp;#REF!&amp;#REF!&amp;#REF!&amp;#REF!&amp;#REF!&amp;#REF!</f>
        <v>#REF!</v>
      </c>
      <c r="AL119" s="7" t="e">
        <f t="shared" si="85"/>
        <v>#N/A</v>
      </c>
    </row>
    <row r="120" spans="1:38" x14ac:dyDescent="0.25">
      <c r="A120" s="7" t="e">
        <v>#N/A</v>
      </c>
      <c r="B120" s="19"/>
      <c r="C120" s="8"/>
      <c r="D120" s="37"/>
      <c r="F120" s="69"/>
      <c r="G120" s="81"/>
      <c r="H120" s="69"/>
      <c r="I120" s="69"/>
      <c r="J120" s="69"/>
      <c r="K120" s="69"/>
      <c r="L120" s="69"/>
      <c r="M120" s="69"/>
      <c r="O120" s="68" t="e">
        <f t="shared" si="75"/>
        <v>#N/A</v>
      </c>
      <c r="P120" s="117" t="e">
        <f t="shared" si="76"/>
        <v>#N/A</v>
      </c>
      <c r="Q120" s="72" t="e">
        <f t="shared" si="77"/>
        <v>#N/A</v>
      </c>
      <c r="R120" s="72">
        <f t="shared" si="78"/>
        <v>0</v>
      </c>
      <c r="S120" s="72">
        <f t="shared" si="64"/>
        <v>0</v>
      </c>
      <c r="T120" s="73">
        <f t="shared" si="79"/>
        <v>0</v>
      </c>
      <c r="U120" s="73" t="e">
        <f t="shared" si="80"/>
        <v>#N/A</v>
      </c>
      <c r="V120" s="73">
        <f t="shared" si="81"/>
        <v>0</v>
      </c>
      <c r="W120" s="78"/>
      <c r="X120" s="76" t="e">
        <f t="shared" si="67"/>
        <v>#N/A</v>
      </c>
      <c r="Y120" s="114" t="e">
        <f t="shared" si="68"/>
        <v>#N/A</v>
      </c>
      <c r="Z120" s="115" t="e">
        <f t="shared" si="69"/>
        <v>#N/A</v>
      </c>
      <c r="AA120" s="75" t="e">
        <f t="shared" si="70"/>
        <v>#N/A</v>
      </c>
      <c r="AB120" s="75" t="e">
        <f t="shared" si="71"/>
        <v>#DIV/0!</v>
      </c>
      <c r="AC120" s="75" t="e">
        <f t="shared" si="72"/>
        <v>#DIV/0!</v>
      </c>
      <c r="AE120" s="112" t="s">
        <v>377</v>
      </c>
      <c r="AF120" s="113" t="str">
        <f t="shared" si="82"/>
        <v/>
      </c>
      <c r="AG120" s="76" t="str">
        <f t="shared" si="83"/>
        <v/>
      </c>
      <c r="AH120" s="7" t="b">
        <f t="shared" si="84"/>
        <v>1</v>
      </c>
      <c r="AJ120" s="7" t="e">
        <f t="shared" si="73"/>
        <v>#N/A</v>
      </c>
      <c r="AK120" s="7" t="e">
        <f>#REF!&amp;#REF!&amp;#REF!&amp;#REF!&amp;#REF!&amp;#REF!&amp;#REF!&amp;#REF!</f>
        <v>#REF!</v>
      </c>
      <c r="AL120" s="7" t="e">
        <f t="shared" si="85"/>
        <v>#N/A</v>
      </c>
    </row>
    <row r="121" spans="1:38" x14ac:dyDescent="0.25">
      <c r="A121" s="131" t="e">
        <v>#N/A</v>
      </c>
      <c r="B121" s="70"/>
      <c r="C121" s="8"/>
      <c r="D121" s="86"/>
      <c r="F121" s="69"/>
      <c r="G121" s="81"/>
      <c r="H121" s="69"/>
      <c r="I121" s="69"/>
      <c r="J121" s="69"/>
      <c r="K121" s="69"/>
      <c r="L121" s="69"/>
      <c r="M121" s="69"/>
      <c r="O121" s="68" t="e">
        <f t="shared" si="75"/>
        <v>#N/A</v>
      </c>
      <c r="P121" s="117" t="e">
        <f t="shared" si="76"/>
        <v>#N/A</v>
      </c>
      <c r="Q121" s="72" t="e">
        <f t="shared" si="77"/>
        <v>#N/A</v>
      </c>
      <c r="R121" s="72">
        <f t="shared" si="78"/>
        <v>0</v>
      </c>
      <c r="S121" s="72">
        <f t="shared" si="64"/>
        <v>0</v>
      </c>
      <c r="T121" s="73">
        <f t="shared" si="79"/>
        <v>0</v>
      </c>
      <c r="U121" s="73" t="e">
        <f t="shared" si="80"/>
        <v>#N/A</v>
      </c>
      <c r="V121" s="73">
        <f t="shared" si="81"/>
        <v>0</v>
      </c>
      <c r="W121" s="78"/>
      <c r="X121" s="76" t="e">
        <f t="shared" si="67"/>
        <v>#N/A</v>
      </c>
      <c r="Y121" s="114" t="e">
        <f t="shared" si="68"/>
        <v>#N/A</v>
      </c>
      <c r="Z121" s="115" t="e">
        <f t="shared" si="69"/>
        <v>#N/A</v>
      </c>
      <c r="AA121" s="75" t="e">
        <f t="shared" si="70"/>
        <v>#N/A</v>
      </c>
      <c r="AB121" s="75" t="e">
        <f t="shared" si="71"/>
        <v>#DIV/0!</v>
      </c>
      <c r="AC121" s="75" t="e">
        <f t="shared" si="72"/>
        <v>#DIV/0!</v>
      </c>
      <c r="AE121" s="112" t="s">
        <v>378</v>
      </c>
      <c r="AF121" s="113" t="str">
        <f t="shared" si="82"/>
        <v/>
      </c>
      <c r="AG121" s="76" t="str">
        <f t="shared" si="83"/>
        <v/>
      </c>
      <c r="AH121" s="7" t="b">
        <f t="shared" si="84"/>
        <v>1</v>
      </c>
      <c r="AJ121" s="7" t="e">
        <f t="shared" si="73"/>
        <v>#N/A</v>
      </c>
      <c r="AK121" s="7" t="e">
        <f>#REF!&amp;#REF!&amp;#REF!&amp;#REF!&amp;#REF!&amp;#REF!&amp;#REF!&amp;#REF!</f>
        <v>#REF!</v>
      </c>
      <c r="AL121" s="7" t="e">
        <f t="shared" si="85"/>
        <v>#N/A</v>
      </c>
    </row>
    <row r="122" spans="1:38" x14ac:dyDescent="0.25">
      <c r="A122" s="7" t="e">
        <v>#N/A</v>
      </c>
      <c r="B122" s="48"/>
      <c r="C122" s="49"/>
      <c r="D122" s="37"/>
      <c r="F122" s="69"/>
      <c r="G122" s="81"/>
      <c r="H122" s="69"/>
      <c r="I122" s="69"/>
      <c r="J122" s="69"/>
      <c r="K122" s="69"/>
      <c r="L122" s="69"/>
      <c r="M122" s="69"/>
      <c r="O122" s="68" t="e">
        <f t="shared" si="75"/>
        <v>#N/A</v>
      </c>
      <c r="P122" s="117" t="e">
        <f t="shared" si="76"/>
        <v>#N/A</v>
      </c>
      <c r="Q122" s="72" t="e">
        <f t="shared" si="77"/>
        <v>#N/A</v>
      </c>
      <c r="R122" s="72">
        <f t="shared" si="78"/>
        <v>0</v>
      </c>
      <c r="S122" s="72">
        <f t="shared" si="64"/>
        <v>0</v>
      </c>
      <c r="T122" s="73">
        <f t="shared" si="79"/>
        <v>0</v>
      </c>
      <c r="U122" s="73" t="e">
        <f t="shared" si="80"/>
        <v>#N/A</v>
      </c>
      <c r="V122" s="73">
        <f t="shared" si="81"/>
        <v>0</v>
      </c>
      <c r="W122" s="78"/>
      <c r="X122" s="76" t="e">
        <f t="shared" si="67"/>
        <v>#N/A</v>
      </c>
      <c r="Y122" s="114" t="e">
        <f t="shared" si="68"/>
        <v>#N/A</v>
      </c>
      <c r="Z122" s="115" t="e">
        <f t="shared" si="69"/>
        <v>#N/A</v>
      </c>
      <c r="AA122" s="75" t="e">
        <f t="shared" si="70"/>
        <v>#N/A</v>
      </c>
      <c r="AB122" s="75" t="e">
        <f t="shared" si="71"/>
        <v>#DIV/0!</v>
      </c>
      <c r="AC122" s="75" t="e">
        <f t="shared" si="72"/>
        <v>#DIV/0!</v>
      </c>
      <c r="AE122" s="112" t="s">
        <v>379</v>
      </c>
      <c r="AF122" s="113" t="str">
        <f t="shared" si="82"/>
        <v/>
      </c>
      <c r="AG122" s="76" t="str">
        <f t="shared" si="83"/>
        <v/>
      </c>
      <c r="AH122" s="7" t="b">
        <f t="shared" si="84"/>
        <v>1</v>
      </c>
      <c r="AJ122" s="7" t="e">
        <f t="shared" si="73"/>
        <v>#N/A</v>
      </c>
      <c r="AK122" s="7" t="e">
        <f>#REF!&amp;#REF!&amp;#REF!&amp;#REF!&amp;#REF!&amp;#REF!&amp;#REF!&amp;#REF!</f>
        <v>#REF!</v>
      </c>
      <c r="AL122" s="7" t="e">
        <f t="shared" si="85"/>
        <v>#N/A</v>
      </c>
    </row>
    <row r="123" spans="1:38" x14ac:dyDescent="0.25">
      <c r="A123" s="7" t="e">
        <v>#N/A</v>
      </c>
      <c r="B123" s="19"/>
      <c r="C123" s="8"/>
      <c r="D123" s="37"/>
      <c r="F123" s="69"/>
      <c r="G123" s="81"/>
      <c r="H123" s="69"/>
      <c r="I123" s="69"/>
      <c r="J123" s="69"/>
      <c r="K123" s="69"/>
      <c r="L123" s="77"/>
      <c r="M123" s="77"/>
      <c r="O123" s="68" t="e">
        <f t="shared" si="75"/>
        <v>#N/A</v>
      </c>
      <c r="P123" s="117" t="e">
        <f t="shared" si="76"/>
        <v>#N/A</v>
      </c>
      <c r="Q123" s="72" t="e">
        <f t="shared" si="77"/>
        <v>#N/A</v>
      </c>
      <c r="R123" s="72">
        <f t="shared" si="78"/>
        <v>0</v>
      </c>
      <c r="S123" s="72">
        <f t="shared" si="64"/>
        <v>0</v>
      </c>
      <c r="T123" s="73">
        <f t="shared" si="79"/>
        <v>0</v>
      </c>
      <c r="U123" s="73" t="e">
        <f t="shared" si="80"/>
        <v>#N/A</v>
      </c>
      <c r="V123" s="73">
        <f t="shared" si="81"/>
        <v>0</v>
      </c>
      <c r="W123" s="78"/>
      <c r="X123" s="76" t="e">
        <f t="shared" si="67"/>
        <v>#N/A</v>
      </c>
      <c r="Y123" s="114" t="e">
        <f t="shared" si="68"/>
        <v>#N/A</v>
      </c>
      <c r="Z123" s="115" t="e">
        <f t="shared" si="69"/>
        <v>#N/A</v>
      </c>
      <c r="AA123" s="75" t="e">
        <f t="shared" si="70"/>
        <v>#N/A</v>
      </c>
      <c r="AB123" s="75" t="e">
        <f t="shared" si="71"/>
        <v>#DIV/0!</v>
      </c>
      <c r="AC123" s="75" t="e">
        <f t="shared" si="72"/>
        <v>#DIV/0!</v>
      </c>
      <c r="AE123" s="112" t="s">
        <v>380</v>
      </c>
      <c r="AF123" s="113" t="str">
        <f t="shared" si="82"/>
        <v/>
      </c>
      <c r="AG123" s="76" t="str">
        <f t="shared" si="83"/>
        <v/>
      </c>
      <c r="AH123" s="7" t="b">
        <f t="shared" si="84"/>
        <v>1</v>
      </c>
      <c r="AJ123" s="7" t="e">
        <f t="shared" si="73"/>
        <v>#N/A</v>
      </c>
      <c r="AK123" s="7" t="e">
        <f>#REF!&amp;#REF!&amp;#REF!&amp;#REF!&amp;#REF!&amp;#REF!&amp;#REF!&amp;#REF!</f>
        <v>#REF!</v>
      </c>
      <c r="AL123" s="7" t="e">
        <f t="shared" si="85"/>
        <v>#N/A</v>
      </c>
    </row>
    <row r="124" spans="1:38" x14ac:dyDescent="0.25">
      <c r="A124" s="7" t="e">
        <v>#N/A</v>
      </c>
      <c r="B124" s="19"/>
      <c r="C124" s="8"/>
      <c r="D124" s="37"/>
      <c r="F124" s="69"/>
      <c r="G124" s="81"/>
      <c r="H124" s="69"/>
      <c r="I124" s="69"/>
      <c r="J124" s="69"/>
      <c r="K124" s="69"/>
      <c r="L124" s="77"/>
      <c r="M124" s="77"/>
      <c r="O124" s="68" t="e">
        <f t="shared" si="75"/>
        <v>#N/A</v>
      </c>
      <c r="P124" s="117" t="e">
        <f t="shared" si="76"/>
        <v>#N/A</v>
      </c>
      <c r="Q124" s="72" t="e">
        <f t="shared" si="77"/>
        <v>#N/A</v>
      </c>
      <c r="R124" s="72">
        <f t="shared" si="78"/>
        <v>0</v>
      </c>
      <c r="S124" s="72">
        <f t="shared" si="64"/>
        <v>0</v>
      </c>
      <c r="T124" s="73">
        <f t="shared" si="79"/>
        <v>0</v>
      </c>
      <c r="U124" s="73" t="e">
        <f t="shared" si="80"/>
        <v>#N/A</v>
      </c>
      <c r="V124" s="73">
        <f t="shared" si="81"/>
        <v>0</v>
      </c>
      <c r="W124" s="78"/>
      <c r="X124" s="76" t="e">
        <f t="shared" si="67"/>
        <v>#N/A</v>
      </c>
      <c r="Y124" s="114" t="e">
        <f t="shared" si="68"/>
        <v>#N/A</v>
      </c>
      <c r="Z124" s="115" t="e">
        <f t="shared" si="69"/>
        <v>#N/A</v>
      </c>
      <c r="AA124" s="75" t="e">
        <f t="shared" si="70"/>
        <v>#N/A</v>
      </c>
      <c r="AB124" s="75" t="e">
        <f t="shared" si="71"/>
        <v>#DIV/0!</v>
      </c>
      <c r="AC124" s="75" t="e">
        <f t="shared" si="72"/>
        <v>#DIV/0!</v>
      </c>
      <c r="AE124" s="112" t="s">
        <v>381</v>
      </c>
      <c r="AF124" s="113" t="str">
        <f t="shared" si="82"/>
        <v/>
      </c>
      <c r="AG124" s="76" t="str">
        <f t="shared" si="83"/>
        <v/>
      </c>
      <c r="AH124" s="7" t="b">
        <f t="shared" si="84"/>
        <v>1</v>
      </c>
      <c r="AJ124" s="7" t="e">
        <f t="shared" si="73"/>
        <v>#N/A</v>
      </c>
      <c r="AK124" s="7" t="e">
        <f>#REF!&amp;#REF!&amp;#REF!&amp;#REF!&amp;#REF!&amp;#REF!&amp;#REF!&amp;#REF!</f>
        <v>#REF!</v>
      </c>
      <c r="AL124" s="7" t="e">
        <f t="shared" si="85"/>
        <v>#N/A</v>
      </c>
    </row>
    <row r="125" spans="1:38" x14ac:dyDescent="0.25">
      <c r="A125" s="7" t="e">
        <v>#N/A</v>
      </c>
      <c r="B125" s="19"/>
      <c r="C125" s="8"/>
      <c r="D125" s="37"/>
      <c r="F125" s="69"/>
      <c r="G125" s="81"/>
      <c r="H125" s="69"/>
      <c r="I125" s="69"/>
      <c r="J125" s="69"/>
      <c r="K125" s="69"/>
      <c r="L125" s="77"/>
      <c r="M125" s="77"/>
      <c r="O125" s="68" t="e">
        <f t="shared" si="75"/>
        <v>#N/A</v>
      </c>
      <c r="P125" s="117" t="e">
        <f t="shared" si="76"/>
        <v>#N/A</v>
      </c>
      <c r="Q125" s="72" t="e">
        <f t="shared" si="77"/>
        <v>#N/A</v>
      </c>
      <c r="R125" s="72">
        <f t="shared" si="78"/>
        <v>0</v>
      </c>
      <c r="S125" s="72">
        <f t="shared" si="64"/>
        <v>0</v>
      </c>
      <c r="T125" s="73">
        <f t="shared" si="79"/>
        <v>0</v>
      </c>
      <c r="U125" s="73" t="e">
        <f t="shared" si="80"/>
        <v>#N/A</v>
      </c>
      <c r="V125" s="73">
        <f t="shared" si="81"/>
        <v>0</v>
      </c>
      <c r="W125" s="78"/>
      <c r="X125" s="76" t="e">
        <f t="shared" si="67"/>
        <v>#N/A</v>
      </c>
      <c r="Y125" s="114" t="e">
        <f t="shared" si="68"/>
        <v>#N/A</v>
      </c>
      <c r="Z125" s="115" t="e">
        <f t="shared" si="69"/>
        <v>#N/A</v>
      </c>
      <c r="AA125" s="75" t="e">
        <f t="shared" si="70"/>
        <v>#N/A</v>
      </c>
      <c r="AB125" s="75" t="e">
        <f t="shared" si="71"/>
        <v>#DIV/0!</v>
      </c>
      <c r="AC125" s="75" t="e">
        <f t="shared" si="72"/>
        <v>#DIV/0!</v>
      </c>
      <c r="AE125" s="112" t="s">
        <v>382</v>
      </c>
      <c r="AF125" s="113" t="str">
        <f t="shared" si="82"/>
        <v/>
      </c>
      <c r="AG125" s="76" t="str">
        <f t="shared" si="83"/>
        <v/>
      </c>
      <c r="AH125" s="7" t="b">
        <f t="shared" si="84"/>
        <v>1</v>
      </c>
      <c r="AJ125" s="7" t="e">
        <f t="shared" si="73"/>
        <v>#N/A</v>
      </c>
      <c r="AK125" s="7" t="e">
        <f>#REF!&amp;#REF!&amp;#REF!&amp;#REF!&amp;#REF!&amp;#REF!&amp;#REF!&amp;#REF!</f>
        <v>#REF!</v>
      </c>
      <c r="AL125" s="7" t="e">
        <f t="shared" si="85"/>
        <v>#N/A</v>
      </c>
    </row>
    <row r="126" spans="1:38" x14ac:dyDescent="0.25">
      <c r="A126" s="7" t="e">
        <v>#N/A</v>
      </c>
      <c r="B126" s="48"/>
      <c r="C126" s="49"/>
      <c r="D126" s="37"/>
      <c r="F126" s="69"/>
      <c r="G126" s="81"/>
      <c r="H126" s="69"/>
      <c r="I126" s="69"/>
      <c r="J126" s="69"/>
      <c r="K126" s="69"/>
      <c r="L126" s="77"/>
      <c r="M126" s="77"/>
      <c r="O126" s="68" t="e">
        <f t="shared" si="75"/>
        <v>#N/A</v>
      </c>
      <c r="P126" s="117" t="e">
        <f t="shared" si="76"/>
        <v>#N/A</v>
      </c>
      <c r="Q126" s="72" t="e">
        <f t="shared" si="77"/>
        <v>#N/A</v>
      </c>
      <c r="R126" s="72">
        <f t="shared" si="78"/>
        <v>0</v>
      </c>
      <c r="S126" s="72">
        <f t="shared" si="64"/>
        <v>0</v>
      </c>
      <c r="T126" s="73">
        <f t="shared" si="79"/>
        <v>0</v>
      </c>
      <c r="U126" s="73" t="e">
        <f t="shared" si="80"/>
        <v>#N/A</v>
      </c>
      <c r="V126" s="73">
        <f t="shared" si="81"/>
        <v>0</v>
      </c>
      <c r="W126" s="78"/>
      <c r="X126" s="76" t="e">
        <f t="shared" si="67"/>
        <v>#N/A</v>
      </c>
      <c r="Y126" s="114" t="e">
        <f t="shared" si="68"/>
        <v>#N/A</v>
      </c>
      <c r="Z126" s="115" t="e">
        <f t="shared" si="69"/>
        <v>#N/A</v>
      </c>
      <c r="AA126" s="75" t="e">
        <f t="shared" si="70"/>
        <v>#N/A</v>
      </c>
      <c r="AB126" s="75" t="e">
        <f t="shared" si="71"/>
        <v>#DIV/0!</v>
      </c>
      <c r="AC126" s="75" t="e">
        <f t="shared" si="72"/>
        <v>#DIV/0!</v>
      </c>
      <c r="AE126" s="112" t="s">
        <v>383</v>
      </c>
      <c r="AF126" s="113" t="str">
        <f t="shared" si="82"/>
        <v/>
      </c>
      <c r="AG126" s="76" t="str">
        <f t="shared" si="83"/>
        <v/>
      </c>
      <c r="AH126" s="7" t="b">
        <f t="shared" si="84"/>
        <v>1</v>
      </c>
      <c r="AJ126" s="7" t="e">
        <f t="shared" si="73"/>
        <v>#N/A</v>
      </c>
      <c r="AK126" s="7" t="e">
        <f>#REF!&amp;#REF!&amp;#REF!&amp;#REF!&amp;#REF!&amp;#REF!&amp;#REF!&amp;#REF!</f>
        <v>#REF!</v>
      </c>
      <c r="AL126" s="7" t="e">
        <f t="shared" si="85"/>
        <v>#N/A</v>
      </c>
    </row>
    <row r="127" spans="1:38" x14ac:dyDescent="0.25">
      <c r="A127" s="7" t="e">
        <v>#N/A</v>
      </c>
      <c r="B127" s="19"/>
      <c r="C127" s="8"/>
      <c r="D127" s="37"/>
      <c r="F127" s="69"/>
      <c r="G127" s="81"/>
      <c r="H127" s="69"/>
      <c r="I127" s="69"/>
      <c r="J127" s="69"/>
      <c r="K127" s="69"/>
      <c r="L127" s="77"/>
      <c r="M127" s="77"/>
      <c r="O127" s="68" t="e">
        <f t="shared" si="75"/>
        <v>#N/A</v>
      </c>
      <c r="P127" s="117" t="e">
        <f t="shared" si="76"/>
        <v>#N/A</v>
      </c>
      <c r="Q127" s="72" t="e">
        <f t="shared" si="77"/>
        <v>#N/A</v>
      </c>
      <c r="R127" s="72">
        <f t="shared" si="78"/>
        <v>0</v>
      </c>
      <c r="S127" s="72">
        <f t="shared" si="64"/>
        <v>0</v>
      </c>
      <c r="T127" s="73">
        <f t="shared" si="79"/>
        <v>0</v>
      </c>
      <c r="U127" s="73" t="e">
        <f t="shared" si="80"/>
        <v>#N/A</v>
      </c>
      <c r="V127" s="73">
        <f t="shared" si="81"/>
        <v>0</v>
      </c>
      <c r="W127" s="78"/>
      <c r="X127" s="76" t="e">
        <f t="shared" si="67"/>
        <v>#N/A</v>
      </c>
      <c r="Y127" s="114" t="e">
        <f t="shared" si="68"/>
        <v>#N/A</v>
      </c>
      <c r="Z127" s="115" t="e">
        <f t="shared" si="69"/>
        <v>#N/A</v>
      </c>
      <c r="AA127" s="75" t="e">
        <f t="shared" si="70"/>
        <v>#N/A</v>
      </c>
      <c r="AB127" s="75" t="e">
        <f t="shared" si="71"/>
        <v>#DIV/0!</v>
      </c>
      <c r="AC127" s="75" t="e">
        <f t="shared" si="72"/>
        <v>#DIV/0!</v>
      </c>
      <c r="AE127" s="112" t="s">
        <v>384</v>
      </c>
      <c r="AF127" s="113" t="str">
        <f t="shared" si="82"/>
        <v/>
      </c>
      <c r="AG127" s="76" t="str">
        <f t="shared" si="83"/>
        <v/>
      </c>
      <c r="AH127" s="7" t="b">
        <f t="shared" si="84"/>
        <v>1</v>
      </c>
      <c r="AJ127" s="7" t="e">
        <f t="shared" si="73"/>
        <v>#N/A</v>
      </c>
      <c r="AK127" s="7" t="e">
        <f>#REF!&amp;#REF!&amp;#REF!&amp;#REF!&amp;#REF!&amp;#REF!&amp;#REF!&amp;#REF!</f>
        <v>#REF!</v>
      </c>
      <c r="AL127" s="7" t="e">
        <f t="shared" si="85"/>
        <v>#N/A</v>
      </c>
    </row>
    <row r="128" spans="1:38" x14ac:dyDescent="0.25">
      <c r="A128" s="131" t="e">
        <v>#N/A</v>
      </c>
      <c r="B128" s="70"/>
      <c r="C128" s="8"/>
      <c r="D128" s="86"/>
      <c r="F128" s="69"/>
      <c r="G128" s="81"/>
      <c r="H128" s="69"/>
      <c r="I128" s="69"/>
      <c r="J128" s="69"/>
      <c r="K128" s="69"/>
      <c r="L128" s="77"/>
      <c r="M128" s="77"/>
      <c r="O128" s="68" t="e">
        <f t="shared" si="75"/>
        <v>#N/A</v>
      </c>
      <c r="P128" s="117" t="e">
        <f t="shared" si="76"/>
        <v>#N/A</v>
      </c>
      <c r="Q128" s="72" t="e">
        <f t="shared" si="77"/>
        <v>#N/A</v>
      </c>
      <c r="R128" s="72">
        <f t="shared" si="78"/>
        <v>0</v>
      </c>
      <c r="S128" s="72">
        <f t="shared" si="64"/>
        <v>0</v>
      </c>
      <c r="T128" s="73">
        <f t="shared" si="79"/>
        <v>0</v>
      </c>
      <c r="U128" s="73" t="e">
        <f t="shared" si="80"/>
        <v>#N/A</v>
      </c>
      <c r="V128" s="73">
        <f t="shared" si="81"/>
        <v>0</v>
      </c>
      <c r="W128" s="78"/>
      <c r="X128" s="76" t="e">
        <f t="shared" si="67"/>
        <v>#N/A</v>
      </c>
      <c r="Y128" s="114" t="e">
        <f t="shared" si="68"/>
        <v>#N/A</v>
      </c>
      <c r="Z128" s="115" t="e">
        <f t="shared" si="69"/>
        <v>#N/A</v>
      </c>
      <c r="AA128" s="75" t="e">
        <f t="shared" si="70"/>
        <v>#N/A</v>
      </c>
      <c r="AB128" s="75" t="e">
        <f t="shared" si="71"/>
        <v>#DIV/0!</v>
      </c>
      <c r="AC128" s="75" t="e">
        <f t="shared" si="72"/>
        <v>#DIV/0!</v>
      </c>
      <c r="AE128" s="112" t="s">
        <v>385</v>
      </c>
      <c r="AF128" s="113" t="str">
        <f t="shared" si="82"/>
        <v/>
      </c>
      <c r="AG128" s="76" t="str">
        <f t="shared" si="83"/>
        <v/>
      </c>
      <c r="AH128" s="7" t="b">
        <f t="shared" si="84"/>
        <v>1</v>
      </c>
      <c r="AJ128" s="7" t="e">
        <f t="shared" si="73"/>
        <v>#N/A</v>
      </c>
      <c r="AK128" s="7" t="e">
        <f>#REF!&amp;#REF!&amp;#REF!&amp;#REF!&amp;#REF!&amp;#REF!&amp;#REF!&amp;#REF!</f>
        <v>#REF!</v>
      </c>
      <c r="AL128" s="7" t="e">
        <f t="shared" si="85"/>
        <v>#N/A</v>
      </c>
    </row>
    <row r="129" spans="1:42" x14ac:dyDescent="0.25">
      <c r="AE129" s="112" t="s">
        <v>350</v>
      </c>
      <c r="AF129" s="113" t="str">
        <f t="shared" si="82"/>
        <v/>
      </c>
      <c r="AG129" s="76" t="str">
        <f t="shared" si="83"/>
        <v/>
      </c>
      <c r="AH129" s="7" t="b">
        <f t="shared" si="84"/>
        <v>1</v>
      </c>
      <c r="AJ129" s="7" t="str">
        <f t="shared" si="73"/>
        <v/>
      </c>
      <c r="AK129" s="7" t="e">
        <f>#REF!&amp;#REF!&amp;#REF!&amp;#REF!&amp;#REF!&amp;#REF!&amp;#REF!&amp;#REF!</f>
        <v>#REF!</v>
      </c>
      <c r="AL129" s="7" t="e">
        <f t="shared" si="85"/>
        <v>#REF!</v>
      </c>
    </row>
    <row r="130" spans="1:42" x14ac:dyDescent="0.25">
      <c r="AE130" s="112" t="s">
        <v>351</v>
      </c>
      <c r="AF130" s="113" t="str">
        <f t="shared" si="82"/>
        <v/>
      </c>
      <c r="AG130" s="76" t="str">
        <f t="shared" si="83"/>
        <v/>
      </c>
      <c r="AH130" s="7" t="b">
        <f t="shared" si="84"/>
        <v>1</v>
      </c>
      <c r="AJ130" s="7" t="str">
        <f t="shared" si="73"/>
        <v/>
      </c>
      <c r="AK130" s="7" t="e">
        <f>#REF!&amp;#REF!&amp;#REF!&amp;#REF!&amp;#REF!&amp;#REF!&amp;#REF!&amp;#REF!</f>
        <v>#REF!</v>
      </c>
      <c r="AL130" s="7" t="e">
        <f t="shared" si="85"/>
        <v>#REF!</v>
      </c>
    </row>
    <row r="131" spans="1:42" x14ac:dyDescent="0.25">
      <c r="AE131" s="112" t="s">
        <v>352</v>
      </c>
      <c r="AF131" s="113" t="str">
        <f t="shared" si="82"/>
        <v/>
      </c>
      <c r="AG131" s="76" t="str">
        <f t="shared" si="83"/>
        <v/>
      </c>
      <c r="AH131" s="7" t="b">
        <f t="shared" si="84"/>
        <v>1</v>
      </c>
      <c r="AJ131" s="7" t="str">
        <f t="shared" si="73"/>
        <v/>
      </c>
      <c r="AK131" s="7" t="e">
        <f>#REF!&amp;#REF!&amp;#REF!&amp;#REF!&amp;#REF!&amp;#REF!&amp;#REF!&amp;#REF!</f>
        <v>#REF!</v>
      </c>
      <c r="AL131" s="7" t="e">
        <f t="shared" si="85"/>
        <v>#REF!</v>
      </c>
    </row>
    <row r="132" spans="1:42" x14ac:dyDescent="0.25">
      <c r="AE132" s="112" t="s">
        <v>353</v>
      </c>
      <c r="AF132" s="113" t="str">
        <f t="shared" si="82"/>
        <v/>
      </c>
      <c r="AG132" s="76" t="str">
        <f t="shared" si="83"/>
        <v/>
      </c>
      <c r="AH132" s="7" t="b">
        <f t="shared" si="84"/>
        <v>1</v>
      </c>
      <c r="AJ132" s="7" t="str">
        <f t="shared" si="73"/>
        <v/>
      </c>
      <c r="AK132" s="7" t="e">
        <f>#REF!&amp;#REF!&amp;#REF!&amp;#REF!&amp;#REF!&amp;#REF!&amp;#REF!&amp;#REF!</f>
        <v>#REF!</v>
      </c>
      <c r="AL132" s="7" t="e">
        <f t="shared" si="85"/>
        <v>#REF!</v>
      </c>
    </row>
    <row r="133" spans="1:42" x14ac:dyDescent="0.25">
      <c r="AE133" s="112" t="s">
        <v>354</v>
      </c>
      <c r="AF133" s="113" t="str">
        <f t="shared" si="82"/>
        <v/>
      </c>
      <c r="AG133" s="76" t="str">
        <f t="shared" si="83"/>
        <v/>
      </c>
      <c r="AH133" s="7" t="b">
        <f t="shared" si="84"/>
        <v>1</v>
      </c>
      <c r="AJ133" s="7" t="str">
        <f t="shared" si="73"/>
        <v/>
      </c>
      <c r="AK133" s="7" t="e">
        <f>#REF!&amp;#REF!&amp;#REF!&amp;#REF!&amp;#REF!&amp;#REF!&amp;#REF!&amp;#REF!</f>
        <v>#REF!</v>
      </c>
      <c r="AL133" s="7" t="e">
        <f t="shared" si="85"/>
        <v>#REF!</v>
      </c>
    </row>
    <row r="134" spans="1:42" x14ac:dyDescent="0.25">
      <c r="AE134" s="112" t="s">
        <v>231</v>
      </c>
      <c r="AF134" s="113" t="str">
        <f t="shared" si="82"/>
        <v/>
      </c>
      <c r="AG134" s="76" t="str">
        <f t="shared" si="83"/>
        <v/>
      </c>
      <c r="AH134" s="7" t="b">
        <f t="shared" si="84"/>
        <v>1</v>
      </c>
      <c r="AJ134" s="7" t="str">
        <f t="shared" si="73"/>
        <v/>
      </c>
      <c r="AK134" s="7" t="e">
        <f>#REF!&amp;#REF!&amp;#REF!&amp;#REF!&amp;#REF!&amp;#REF!&amp;#REF!&amp;#REF!</f>
        <v>#REF!</v>
      </c>
      <c r="AL134" s="7" t="e">
        <f t="shared" si="85"/>
        <v>#REF!</v>
      </c>
    </row>
    <row r="135" spans="1:42" x14ac:dyDescent="0.25">
      <c r="AE135" s="112" t="s">
        <v>23</v>
      </c>
      <c r="AF135" s="113" t="str">
        <f t="shared" si="82"/>
        <v/>
      </c>
      <c r="AG135" s="76" t="str">
        <f t="shared" si="83"/>
        <v/>
      </c>
      <c r="AH135" s="7" t="b">
        <f t="shared" si="84"/>
        <v>1</v>
      </c>
      <c r="AJ135" s="7" t="str">
        <f t="shared" si="73"/>
        <v/>
      </c>
      <c r="AK135" s="7" t="e">
        <f>#REF!&amp;#REF!&amp;#REF!&amp;#REF!&amp;#REF!&amp;#REF!&amp;#REF!&amp;#REF!</f>
        <v>#REF!</v>
      </c>
      <c r="AL135" s="7" t="e">
        <f t="shared" si="85"/>
        <v>#REF!</v>
      </c>
    </row>
    <row r="136" spans="1:42" x14ac:dyDescent="0.25">
      <c r="AE136" s="112" t="s">
        <v>231</v>
      </c>
      <c r="AF136" s="113" t="str">
        <f t="shared" si="82"/>
        <v/>
      </c>
      <c r="AG136" s="76" t="str">
        <f t="shared" si="83"/>
        <v/>
      </c>
      <c r="AH136" s="7" t="b">
        <f t="shared" si="84"/>
        <v>1</v>
      </c>
      <c r="AJ136" s="7" t="str">
        <f t="shared" si="73"/>
        <v/>
      </c>
      <c r="AK136" s="7" t="e">
        <f>#REF!&amp;#REF!&amp;#REF!&amp;#REF!&amp;#REF!&amp;#REF!&amp;#REF!&amp;#REF!</f>
        <v>#REF!</v>
      </c>
      <c r="AL136" s="7" t="e">
        <f t="shared" si="85"/>
        <v>#REF!</v>
      </c>
    </row>
    <row r="137" spans="1:42" x14ac:dyDescent="0.25">
      <c r="AE137" s="112" t="s">
        <v>24</v>
      </c>
      <c r="AF137" s="113" t="str">
        <f t="shared" si="82"/>
        <v/>
      </c>
      <c r="AG137" s="76" t="str">
        <f t="shared" si="83"/>
        <v/>
      </c>
      <c r="AH137" s="7" t="b">
        <f t="shared" si="84"/>
        <v>1</v>
      </c>
      <c r="AJ137" s="7" t="str">
        <f t="shared" si="73"/>
        <v/>
      </c>
      <c r="AK137" s="7" t="e">
        <f>#REF!&amp;#REF!&amp;#REF!&amp;#REF!&amp;#REF!&amp;#REF!&amp;#REF!&amp;#REF!</f>
        <v>#REF!</v>
      </c>
      <c r="AL137" s="7" t="e">
        <f t="shared" si="85"/>
        <v>#REF!</v>
      </c>
    </row>
    <row r="138" spans="1:42" x14ac:dyDescent="0.25">
      <c r="AE138" s="112" t="s">
        <v>355</v>
      </c>
      <c r="AF138" s="113" t="str">
        <f t="shared" si="82"/>
        <v/>
      </c>
      <c r="AG138" s="76" t="str">
        <f t="shared" si="83"/>
        <v/>
      </c>
      <c r="AH138" s="7" t="b">
        <f t="shared" si="84"/>
        <v>1</v>
      </c>
      <c r="AJ138" s="7" t="str">
        <f t="shared" si="73"/>
        <v/>
      </c>
      <c r="AK138" s="7" t="e">
        <f>#REF!&amp;#REF!&amp;#REF!&amp;#REF!&amp;#REF!&amp;#REF!&amp;#REF!&amp;#REF!</f>
        <v>#REF!</v>
      </c>
      <c r="AL138" s="7" t="e">
        <f t="shared" si="85"/>
        <v>#REF!</v>
      </c>
    </row>
    <row r="139" spans="1:42" x14ac:dyDescent="0.25">
      <c r="AE139" s="112" t="s">
        <v>231</v>
      </c>
      <c r="AF139" s="113" t="str">
        <f t="shared" si="82"/>
        <v/>
      </c>
      <c r="AG139" s="76" t="str">
        <f t="shared" si="83"/>
        <v/>
      </c>
      <c r="AH139" s="7" t="b">
        <f t="shared" si="84"/>
        <v>1</v>
      </c>
      <c r="AJ139" s="7" t="str">
        <f t="shared" si="73"/>
        <v/>
      </c>
      <c r="AK139" s="7" t="e">
        <f>#REF!&amp;#REF!&amp;#REF!&amp;#REF!&amp;#REF!&amp;#REF!&amp;#REF!&amp;#REF!</f>
        <v>#REF!</v>
      </c>
      <c r="AL139" s="7" t="e">
        <f t="shared" si="85"/>
        <v>#REF!</v>
      </c>
    </row>
    <row r="140" spans="1:42" x14ac:dyDescent="0.25">
      <c r="AE140" s="112" t="s">
        <v>349</v>
      </c>
      <c r="AF140" s="113" t="str">
        <f t="shared" si="82"/>
        <v/>
      </c>
      <c r="AG140" s="76" t="str">
        <f t="shared" si="83"/>
        <v/>
      </c>
      <c r="AH140" s="7" t="b">
        <f t="shared" si="84"/>
        <v>1</v>
      </c>
      <c r="AJ140" s="7" t="str">
        <f t="shared" si="73"/>
        <v/>
      </c>
      <c r="AK140" s="7" t="e">
        <f>#REF!&amp;#REF!&amp;#REF!&amp;#REF!&amp;#REF!&amp;#REF!&amp;#REF!&amp;#REF!</f>
        <v>#REF!</v>
      </c>
      <c r="AL140" s="7" t="e">
        <f t="shared" si="85"/>
        <v>#REF!</v>
      </c>
    </row>
    <row r="141" spans="1:42" x14ac:dyDescent="0.25">
      <c r="AE141" s="112" t="s">
        <v>231</v>
      </c>
      <c r="AF141" s="113" t="str">
        <f t="shared" si="82"/>
        <v/>
      </c>
      <c r="AG141" s="76" t="str">
        <f t="shared" si="83"/>
        <v/>
      </c>
      <c r="AH141" s="7" t="b">
        <f t="shared" si="84"/>
        <v>1</v>
      </c>
      <c r="AJ141" s="7" t="str">
        <f t="shared" si="73"/>
        <v/>
      </c>
      <c r="AK141" s="7" t="e">
        <f>#REF!&amp;#REF!&amp;#REF!&amp;#REF!&amp;#REF!&amp;#REF!&amp;#REF!&amp;#REF!</f>
        <v>#REF!</v>
      </c>
      <c r="AL141" s="7" t="e">
        <f t="shared" si="85"/>
        <v>#REF!</v>
      </c>
    </row>
    <row r="142" spans="1:42" x14ac:dyDescent="0.25">
      <c r="AE142" s="74"/>
    </row>
    <row r="143" spans="1:42" x14ac:dyDescent="0.25">
      <c r="B143" s="113"/>
      <c r="C143" s="113"/>
      <c r="D143" s="107" t="s">
        <v>71</v>
      </c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1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</row>
    <row r="144" spans="1:42" x14ac:dyDescent="0.25">
      <c r="A144" s="7" t="e">
        <v>#N/A</v>
      </c>
      <c r="B144" s="48"/>
      <c r="C144" s="49"/>
      <c r="D144" s="37"/>
      <c r="F144" s="69"/>
      <c r="G144" s="81"/>
      <c r="H144" s="69"/>
      <c r="I144" s="69"/>
      <c r="J144" s="69"/>
      <c r="K144" s="69"/>
      <c r="L144" s="69"/>
      <c r="M144" s="69"/>
      <c r="O144" s="68" t="e">
        <f t="shared" ref="O144" si="86">VLOOKUP(B144,$B$9:$O$51,14,FALSE)</f>
        <v>#N/A</v>
      </c>
      <c r="P144" s="117" t="e">
        <f t="shared" ref="P144:P173" si="87">Q144/O144</f>
        <v>#N/A</v>
      </c>
      <c r="Q144" s="72" t="e">
        <f t="shared" ref="Q144" si="88">O144-R144</f>
        <v>#N/A</v>
      </c>
      <c r="R144" s="72">
        <f t="shared" ref="R144" si="89">T144/(1-$V$4)</f>
        <v>0</v>
      </c>
      <c r="S144" s="72">
        <f t="shared" ref="S144:S173" si="90">R144-T144</f>
        <v>0</v>
      </c>
      <c r="T144" s="73">
        <f t="shared" ref="T144" si="91">IFERROR(ROUNDUP(K144+(K144*$T$4),0),0)</f>
        <v>0</v>
      </c>
      <c r="U144" s="73" t="e">
        <f t="shared" ref="U144" si="92">O144*6</f>
        <v>#N/A</v>
      </c>
      <c r="V144" s="73">
        <f t="shared" ref="V144" si="93">T144*6</f>
        <v>0</v>
      </c>
      <c r="W144" s="78"/>
      <c r="X144" s="76" t="e">
        <f t="shared" ref="X144:X173" si="94">IF(Q144="",0,O144-Q144-R144)</f>
        <v>#N/A</v>
      </c>
      <c r="Y144" s="114" t="e">
        <f t="shared" ref="Y144:Y173" si="95">IF(Q144="",O144-S144-T144,R144-S144-T144)</f>
        <v>#N/A</v>
      </c>
      <c r="Z144" s="115" t="e">
        <f t="shared" ref="Z144:Z173" si="96">ROUND(IF(Q144="",S144/O144,S144/R144),4)</f>
        <v>#N/A</v>
      </c>
      <c r="AA144" s="75" t="e">
        <f t="shared" ref="AA144:AA173" si="97">O144/F144-1</f>
        <v>#N/A</v>
      </c>
      <c r="AB144" s="75" t="e">
        <f t="shared" ref="AB144:AB173" si="98">IF(R144="",AA144,R144/I144-1)</f>
        <v>#DIV/0!</v>
      </c>
      <c r="AC144" s="75" t="e">
        <f t="shared" ref="AC144:AC173" si="99">T144/K144-1</f>
        <v>#DIV/0!</v>
      </c>
      <c r="AE144" s="112" t="s">
        <v>356</v>
      </c>
      <c r="AF144" s="113" t="str">
        <f>B144&amp;D144&amp;F144&amp;G144&amp;H144&amp;I144&amp;J144&amp;K144&amp;L144&amp;M144</f>
        <v/>
      </c>
      <c r="AG144" s="76" t="str">
        <f>_xlfn.IFNA(VLOOKUP(AF144,$AE$144:$AE$186,1,FALSE),"")</f>
        <v/>
      </c>
      <c r="AH144" s="7" t="b">
        <f>AF144=AG144</f>
        <v>1</v>
      </c>
      <c r="AJ144" s="7" t="e">
        <f t="shared" ref="AJ144" si="100">B144&amp;D144&amp;O144&amp;P144&amp;Q144&amp;R144&amp;S144&amp;T144</f>
        <v>#N/A</v>
      </c>
      <c r="AK144" s="7" t="e">
        <f>#REF!&amp;#REF!&amp;#REF!&amp;#REF!&amp;#REF!&amp;#REF!&amp;#REF!&amp;#REF!</f>
        <v>#REF!</v>
      </c>
      <c r="AL144" s="7" t="e">
        <f t="shared" ref="AL144" si="101">AJ144=AK144</f>
        <v>#N/A</v>
      </c>
    </row>
    <row r="145" spans="1:38" x14ac:dyDescent="0.25">
      <c r="A145" s="7" t="e">
        <v>#N/A</v>
      </c>
      <c r="B145" s="19"/>
      <c r="C145" s="8"/>
      <c r="D145" s="37"/>
      <c r="F145" s="69"/>
      <c r="G145" s="81"/>
      <c r="H145" s="69"/>
      <c r="I145" s="69"/>
      <c r="J145" s="69"/>
      <c r="K145" s="69"/>
      <c r="L145" s="69"/>
      <c r="M145" s="69"/>
      <c r="O145" s="68" t="e">
        <f t="shared" ref="O145:O173" si="102">VLOOKUP(B145,$B$9:$O$51,14,FALSE)</f>
        <v>#N/A</v>
      </c>
      <c r="P145" s="117" t="e">
        <f t="shared" si="87"/>
        <v>#N/A</v>
      </c>
      <c r="Q145" s="72" t="e">
        <f t="shared" ref="Q145:Q173" si="103">O145-R145</f>
        <v>#N/A</v>
      </c>
      <c r="R145" s="72">
        <f t="shared" ref="R145:R173" si="104">T145/(1-$V$4)</f>
        <v>0</v>
      </c>
      <c r="S145" s="72">
        <f t="shared" si="90"/>
        <v>0</v>
      </c>
      <c r="T145" s="73">
        <f t="shared" ref="T145:T173" si="105">IFERROR(ROUNDUP(K145+(K145*$T$4),0),0)</f>
        <v>0</v>
      </c>
      <c r="U145" s="73" t="e">
        <f t="shared" ref="U145:U173" si="106">O145*6</f>
        <v>#N/A</v>
      </c>
      <c r="V145" s="73">
        <f t="shared" ref="V145:V173" si="107">T145*6</f>
        <v>0</v>
      </c>
      <c r="W145" s="78"/>
      <c r="X145" s="76" t="e">
        <f t="shared" si="94"/>
        <v>#N/A</v>
      </c>
      <c r="Y145" s="114" t="e">
        <f t="shared" si="95"/>
        <v>#N/A</v>
      </c>
      <c r="Z145" s="115" t="e">
        <f t="shared" si="96"/>
        <v>#N/A</v>
      </c>
      <c r="AA145" s="75" t="e">
        <f t="shared" si="97"/>
        <v>#N/A</v>
      </c>
      <c r="AB145" s="75" t="e">
        <f t="shared" si="98"/>
        <v>#DIV/0!</v>
      </c>
      <c r="AC145" s="75" t="e">
        <f t="shared" si="99"/>
        <v>#DIV/0!</v>
      </c>
      <c r="AE145" s="112" t="s">
        <v>357</v>
      </c>
      <c r="AF145" s="113" t="str">
        <f t="shared" ref="AF145:AF186" si="108">B145&amp;D145&amp;F145&amp;G145&amp;H145&amp;I145&amp;J145&amp;K145&amp;L145&amp;M145</f>
        <v/>
      </c>
      <c r="AG145" s="76" t="str">
        <f t="shared" ref="AG145:AG186" si="109">_xlfn.IFNA(VLOOKUP(AF145,$AE$144:$AE$186,1,FALSE),"")</f>
        <v/>
      </c>
      <c r="AH145" s="7" t="b">
        <f t="shared" ref="AH145:AH186" si="110">AF145=AG145</f>
        <v>1</v>
      </c>
      <c r="AJ145" s="7" t="e">
        <f t="shared" ref="AJ145:AJ153" si="111">B145&amp;D145&amp;O145&amp;P145&amp;Q145&amp;R145&amp;S145&amp;T145</f>
        <v>#N/A</v>
      </c>
      <c r="AK145" s="7" t="e">
        <f>#REF!&amp;#REF!&amp;#REF!&amp;#REF!&amp;#REF!&amp;#REF!&amp;#REF!&amp;#REF!</f>
        <v>#REF!</v>
      </c>
      <c r="AL145" s="7" t="e">
        <f t="shared" ref="AL145:AL153" si="112">AJ145=AK145</f>
        <v>#N/A</v>
      </c>
    </row>
    <row r="146" spans="1:38" x14ac:dyDescent="0.25">
      <c r="A146" s="7" t="e">
        <v>#N/A</v>
      </c>
      <c r="B146" s="19"/>
      <c r="C146" s="8"/>
      <c r="D146" s="37"/>
      <c r="F146" s="69"/>
      <c r="G146" s="81"/>
      <c r="H146" s="69"/>
      <c r="I146" s="69"/>
      <c r="J146" s="69"/>
      <c r="K146" s="69"/>
      <c r="L146" s="69"/>
      <c r="M146" s="69"/>
      <c r="O146" s="68" t="e">
        <f t="shared" si="102"/>
        <v>#N/A</v>
      </c>
      <c r="P146" s="117" t="e">
        <f t="shared" si="87"/>
        <v>#N/A</v>
      </c>
      <c r="Q146" s="72" t="e">
        <f t="shared" si="103"/>
        <v>#N/A</v>
      </c>
      <c r="R146" s="72">
        <f t="shared" si="104"/>
        <v>0</v>
      </c>
      <c r="S146" s="72">
        <f t="shared" si="90"/>
        <v>0</v>
      </c>
      <c r="T146" s="73">
        <f t="shared" si="105"/>
        <v>0</v>
      </c>
      <c r="U146" s="73" t="e">
        <f t="shared" si="106"/>
        <v>#N/A</v>
      </c>
      <c r="V146" s="73">
        <f t="shared" si="107"/>
        <v>0</v>
      </c>
      <c r="W146" s="78"/>
      <c r="X146" s="76" t="e">
        <f t="shared" si="94"/>
        <v>#N/A</v>
      </c>
      <c r="Y146" s="114" t="e">
        <f t="shared" si="95"/>
        <v>#N/A</v>
      </c>
      <c r="Z146" s="115" t="e">
        <f t="shared" si="96"/>
        <v>#N/A</v>
      </c>
      <c r="AA146" s="75" t="e">
        <f t="shared" si="97"/>
        <v>#N/A</v>
      </c>
      <c r="AB146" s="75" t="e">
        <f t="shared" si="98"/>
        <v>#DIV/0!</v>
      </c>
      <c r="AC146" s="75" t="e">
        <f t="shared" si="99"/>
        <v>#DIV/0!</v>
      </c>
      <c r="AE146" s="112" t="s">
        <v>358</v>
      </c>
      <c r="AF146" s="113" t="str">
        <f t="shared" si="108"/>
        <v/>
      </c>
      <c r="AG146" s="76" t="str">
        <f t="shared" si="109"/>
        <v/>
      </c>
      <c r="AH146" s="7" t="b">
        <f t="shared" si="110"/>
        <v>1</v>
      </c>
      <c r="AJ146" s="7" t="e">
        <f t="shared" si="111"/>
        <v>#N/A</v>
      </c>
      <c r="AK146" s="7" t="e">
        <f>#REF!&amp;#REF!&amp;#REF!&amp;#REF!&amp;#REF!&amp;#REF!&amp;#REF!&amp;#REF!</f>
        <v>#REF!</v>
      </c>
      <c r="AL146" s="7" t="e">
        <f t="shared" si="112"/>
        <v>#N/A</v>
      </c>
    </row>
    <row r="147" spans="1:38" x14ac:dyDescent="0.25">
      <c r="A147" s="7" t="e">
        <v>#N/A</v>
      </c>
      <c r="B147" s="19"/>
      <c r="C147" s="8"/>
      <c r="D147" s="37"/>
      <c r="F147" s="69"/>
      <c r="G147" s="81"/>
      <c r="H147" s="69"/>
      <c r="I147" s="69"/>
      <c r="J147" s="69"/>
      <c r="K147" s="69"/>
      <c r="L147" s="69"/>
      <c r="M147" s="69"/>
      <c r="O147" s="68" t="e">
        <f t="shared" si="102"/>
        <v>#N/A</v>
      </c>
      <c r="P147" s="117" t="e">
        <f t="shared" si="87"/>
        <v>#N/A</v>
      </c>
      <c r="Q147" s="72" t="e">
        <f t="shared" si="103"/>
        <v>#N/A</v>
      </c>
      <c r="R147" s="72">
        <f t="shared" si="104"/>
        <v>0</v>
      </c>
      <c r="S147" s="72">
        <f t="shared" si="90"/>
        <v>0</v>
      </c>
      <c r="T147" s="73">
        <f t="shared" si="105"/>
        <v>0</v>
      </c>
      <c r="U147" s="73" t="e">
        <f t="shared" si="106"/>
        <v>#N/A</v>
      </c>
      <c r="V147" s="73">
        <f t="shared" si="107"/>
        <v>0</v>
      </c>
      <c r="W147" s="78"/>
      <c r="X147" s="76" t="e">
        <f t="shared" si="94"/>
        <v>#N/A</v>
      </c>
      <c r="Y147" s="114" t="e">
        <f t="shared" si="95"/>
        <v>#N/A</v>
      </c>
      <c r="Z147" s="115" t="e">
        <f t="shared" si="96"/>
        <v>#N/A</v>
      </c>
      <c r="AA147" s="75" t="e">
        <f t="shared" si="97"/>
        <v>#N/A</v>
      </c>
      <c r="AB147" s="75" t="e">
        <f t="shared" si="98"/>
        <v>#DIV/0!</v>
      </c>
      <c r="AC147" s="75" t="e">
        <f t="shared" si="99"/>
        <v>#DIV/0!</v>
      </c>
      <c r="AE147" s="112" t="s">
        <v>359</v>
      </c>
      <c r="AF147" s="113" t="str">
        <f t="shared" si="108"/>
        <v/>
      </c>
      <c r="AG147" s="76" t="str">
        <f t="shared" si="109"/>
        <v/>
      </c>
      <c r="AH147" s="7" t="b">
        <f t="shared" si="110"/>
        <v>1</v>
      </c>
      <c r="AJ147" s="7" t="e">
        <f t="shared" si="111"/>
        <v>#N/A</v>
      </c>
      <c r="AK147" s="7" t="e">
        <f>#REF!&amp;#REF!&amp;#REF!&amp;#REF!&amp;#REF!&amp;#REF!&amp;#REF!&amp;#REF!</f>
        <v>#REF!</v>
      </c>
      <c r="AL147" s="7" t="e">
        <f t="shared" si="112"/>
        <v>#N/A</v>
      </c>
    </row>
    <row r="148" spans="1:38" x14ac:dyDescent="0.25">
      <c r="A148" s="7" t="e">
        <v>#N/A</v>
      </c>
      <c r="B148" s="19"/>
      <c r="C148" s="8"/>
      <c r="D148" s="37"/>
      <c r="F148" s="69"/>
      <c r="G148" s="81"/>
      <c r="H148" s="69"/>
      <c r="I148" s="69"/>
      <c r="J148" s="69"/>
      <c r="K148" s="69"/>
      <c r="L148" s="69"/>
      <c r="M148" s="69"/>
      <c r="O148" s="68" t="e">
        <f t="shared" si="102"/>
        <v>#N/A</v>
      </c>
      <c r="P148" s="117" t="e">
        <f t="shared" si="87"/>
        <v>#N/A</v>
      </c>
      <c r="Q148" s="72" t="e">
        <f t="shared" si="103"/>
        <v>#N/A</v>
      </c>
      <c r="R148" s="72">
        <f t="shared" si="104"/>
        <v>0</v>
      </c>
      <c r="S148" s="72">
        <f t="shared" si="90"/>
        <v>0</v>
      </c>
      <c r="T148" s="73">
        <f t="shared" si="105"/>
        <v>0</v>
      </c>
      <c r="U148" s="73" t="e">
        <f t="shared" si="106"/>
        <v>#N/A</v>
      </c>
      <c r="V148" s="73">
        <f t="shared" si="107"/>
        <v>0</v>
      </c>
      <c r="W148" s="78"/>
      <c r="X148" s="76" t="e">
        <f t="shared" si="94"/>
        <v>#N/A</v>
      </c>
      <c r="Y148" s="114" t="e">
        <f t="shared" si="95"/>
        <v>#N/A</v>
      </c>
      <c r="Z148" s="115" t="e">
        <f t="shared" si="96"/>
        <v>#N/A</v>
      </c>
      <c r="AA148" s="75" t="e">
        <f t="shared" si="97"/>
        <v>#N/A</v>
      </c>
      <c r="AB148" s="75" t="e">
        <f t="shared" si="98"/>
        <v>#DIV/0!</v>
      </c>
      <c r="AC148" s="75" t="e">
        <f t="shared" si="99"/>
        <v>#DIV/0!</v>
      </c>
      <c r="AE148" s="112" t="s">
        <v>360</v>
      </c>
      <c r="AF148" s="113" t="str">
        <f t="shared" si="108"/>
        <v/>
      </c>
      <c r="AG148" s="76" t="str">
        <f t="shared" si="109"/>
        <v/>
      </c>
      <c r="AH148" s="7" t="b">
        <f t="shared" si="110"/>
        <v>1</v>
      </c>
      <c r="AJ148" s="7" t="e">
        <f t="shared" si="111"/>
        <v>#N/A</v>
      </c>
      <c r="AK148" s="7" t="e">
        <f>#REF!&amp;#REF!&amp;#REF!&amp;#REF!&amp;#REF!&amp;#REF!&amp;#REF!&amp;#REF!</f>
        <v>#REF!</v>
      </c>
      <c r="AL148" s="7" t="e">
        <f t="shared" si="112"/>
        <v>#N/A</v>
      </c>
    </row>
    <row r="149" spans="1:38" x14ac:dyDescent="0.25">
      <c r="A149" s="131" t="e">
        <v>#N/A</v>
      </c>
      <c r="B149" s="70"/>
      <c r="C149" s="93"/>
      <c r="D149" s="86"/>
      <c r="F149" s="69"/>
      <c r="G149" s="81"/>
      <c r="H149" s="69"/>
      <c r="I149" s="69"/>
      <c r="J149" s="69"/>
      <c r="K149" s="69"/>
      <c r="L149" s="69"/>
      <c r="M149" s="69"/>
      <c r="O149" s="68" t="e">
        <f t="shared" si="102"/>
        <v>#N/A</v>
      </c>
      <c r="P149" s="117" t="e">
        <f t="shared" si="87"/>
        <v>#N/A</v>
      </c>
      <c r="Q149" s="72" t="e">
        <f t="shared" si="103"/>
        <v>#N/A</v>
      </c>
      <c r="R149" s="72">
        <f t="shared" si="104"/>
        <v>0</v>
      </c>
      <c r="S149" s="72">
        <f t="shared" si="90"/>
        <v>0</v>
      </c>
      <c r="T149" s="73">
        <f t="shared" si="105"/>
        <v>0</v>
      </c>
      <c r="U149" s="73" t="e">
        <f t="shared" si="106"/>
        <v>#N/A</v>
      </c>
      <c r="V149" s="73">
        <f t="shared" si="107"/>
        <v>0</v>
      </c>
      <c r="W149" s="78"/>
      <c r="X149" s="76" t="e">
        <f t="shared" si="94"/>
        <v>#N/A</v>
      </c>
      <c r="Y149" s="114" t="e">
        <f t="shared" si="95"/>
        <v>#N/A</v>
      </c>
      <c r="Z149" s="115" t="e">
        <f t="shared" si="96"/>
        <v>#N/A</v>
      </c>
      <c r="AA149" s="75" t="e">
        <f t="shared" si="97"/>
        <v>#N/A</v>
      </c>
      <c r="AB149" s="75" t="e">
        <f t="shared" si="98"/>
        <v>#DIV/0!</v>
      </c>
      <c r="AC149" s="75" t="e">
        <f t="shared" si="99"/>
        <v>#DIV/0!</v>
      </c>
      <c r="AE149" s="112" t="s">
        <v>361</v>
      </c>
      <c r="AF149" s="113" t="str">
        <f t="shared" si="108"/>
        <v/>
      </c>
      <c r="AG149" s="76" t="str">
        <f t="shared" si="109"/>
        <v/>
      </c>
      <c r="AH149" s="7" t="b">
        <f t="shared" si="110"/>
        <v>1</v>
      </c>
      <c r="AJ149" s="7" t="e">
        <f t="shared" si="111"/>
        <v>#N/A</v>
      </c>
      <c r="AK149" s="7" t="e">
        <f>#REF!&amp;#REF!&amp;#REF!&amp;#REF!&amp;#REF!&amp;#REF!&amp;#REF!&amp;#REF!</f>
        <v>#REF!</v>
      </c>
      <c r="AL149" s="7" t="e">
        <f t="shared" si="112"/>
        <v>#N/A</v>
      </c>
    </row>
    <row r="150" spans="1:38" x14ac:dyDescent="0.25">
      <c r="A150" s="7" t="e">
        <v>#N/A</v>
      </c>
      <c r="B150" s="19"/>
      <c r="C150" s="8"/>
      <c r="D150" s="37"/>
      <c r="F150" s="69"/>
      <c r="G150" s="81"/>
      <c r="H150" s="69"/>
      <c r="I150" s="69"/>
      <c r="J150" s="69"/>
      <c r="K150" s="69"/>
      <c r="L150" s="69"/>
      <c r="M150" s="69"/>
      <c r="O150" s="68" t="e">
        <f t="shared" si="102"/>
        <v>#N/A</v>
      </c>
      <c r="P150" s="117" t="e">
        <f t="shared" si="87"/>
        <v>#N/A</v>
      </c>
      <c r="Q150" s="72" t="e">
        <f t="shared" si="103"/>
        <v>#N/A</v>
      </c>
      <c r="R150" s="72">
        <f t="shared" si="104"/>
        <v>0</v>
      </c>
      <c r="S150" s="72">
        <f t="shared" si="90"/>
        <v>0</v>
      </c>
      <c r="T150" s="73">
        <f t="shared" si="105"/>
        <v>0</v>
      </c>
      <c r="U150" s="73" t="e">
        <f t="shared" si="106"/>
        <v>#N/A</v>
      </c>
      <c r="V150" s="73">
        <f t="shared" si="107"/>
        <v>0</v>
      </c>
      <c r="W150" s="78"/>
      <c r="X150" s="76" t="e">
        <f t="shared" si="94"/>
        <v>#N/A</v>
      </c>
      <c r="Y150" s="114" t="e">
        <f t="shared" si="95"/>
        <v>#N/A</v>
      </c>
      <c r="Z150" s="115" t="e">
        <f t="shared" si="96"/>
        <v>#N/A</v>
      </c>
      <c r="AA150" s="75" t="e">
        <f t="shared" si="97"/>
        <v>#N/A</v>
      </c>
      <c r="AB150" s="75" t="e">
        <f t="shared" si="98"/>
        <v>#DIV/0!</v>
      </c>
      <c r="AC150" s="75" t="e">
        <f t="shared" si="99"/>
        <v>#DIV/0!</v>
      </c>
      <c r="AE150" s="112" t="s">
        <v>362</v>
      </c>
      <c r="AF150" s="113" t="str">
        <f t="shared" si="108"/>
        <v/>
      </c>
      <c r="AG150" s="76" t="str">
        <f t="shared" si="109"/>
        <v/>
      </c>
      <c r="AH150" s="7" t="b">
        <f t="shared" si="110"/>
        <v>1</v>
      </c>
      <c r="AJ150" s="7" t="e">
        <f t="shared" si="111"/>
        <v>#N/A</v>
      </c>
      <c r="AK150" s="7" t="e">
        <f>#REF!&amp;#REF!&amp;#REF!&amp;#REF!&amp;#REF!&amp;#REF!&amp;#REF!&amp;#REF!</f>
        <v>#REF!</v>
      </c>
      <c r="AL150" s="7" t="e">
        <f t="shared" si="112"/>
        <v>#N/A</v>
      </c>
    </row>
    <row r="151" spans="1:38" x14ac:dyDescent="0.25">
      <c r="A151" s="7" t="e">
        <v>#N/A</v>
      </c>
      <c r="B151" s="19"/>
      <c r="C151" s="8"/>
      <c r="D151" s="37"/>
      <c r="F151" s="69"/>
      <c r="G151" s="81"/>
      <c r="H151" s="69"/>
      <c r="I151" s="69"/>
      <c r="J151" s="69"/>
      <c r="K151" s="69"/>
      <c r="L151" s="69"/>
      <c r="M151" s="69"/>
      <c r="O151" s="68" t="e">
        <f t="shared" si="102"/>
        <v>#N/A</v>
      </c>
      <c r="P151" s="117" t="e">
        <f t="shared" si="87"/>
        <v>#N/A</v>
      </c>
      <c r="Q151" s="72" t="e">
        <f t="shared" si="103"/>
        <v>#N/A</v>
      </c>
      <c r="R151" s="72">
        <f t="shared" si="104"/>
        <v>0</v>
      </c>
      <c r="S151" s="72">
        <f t="shared" si="90"/>
        <v>0</v>
      </c>
      <c r="T151" s="73">
        <f t="shared" si="105"/>
        <v>0</v>
      </c>
      <c r="U151" s="73" t="e">
        <f t="shared" si="106"/>
        <v>#N/A</v>
      </c>
      <c r="V151" s="73">
        <f t="shared" si="107"/>
        <v>0</v>
      </c>
      <c r="W151" s="78"/>
      <c r="X151" s="76" t="e">
        <f t="shared" si="94"/>
        <v>#N/A</v>
      </c>
      <c r="Y151" s="114" t="e">
        <f t="shared" si="95"/>
        <v>#N/A</v>
      </c>
      <c r="Z151" s="115" t="e">
        <f t="shared" si="96"/>
        <v>#N/A</v>
      </c>
      <c r="AA151" s="75" t="e">
        <f t="shared" si="97"/>
        <v>#N/A</v>
      </c>
      <c r="AB151" s="75" t="e">
        <f t="shared" si="98"/>
        <v>#DIV/0!</v>
      </c>
      <c r="AC151" s="75" t="e">
        <f t="shared" si="99"/>
        <v>#DIV/0!</v>
      </c>
      <c r="AE151" s="112" t="s">
        <v>363</v>
      </c>
      <c r="AF151" s="113" t="str">
        <f t="shared" si="108"/>
        <v/>
      </c>
      <c r="AG151" s="76" t="str">
        <f t="shared" si="109"/>
        <v/>
      </c>
      <c r="AH151" s="7" t="b">
        <f t="shared" si="110"/>
        <v>1</v>
      </c>
      <c r="AJ151" s="7" t="e">
        <f t="shared" si="111"/>
        <v>#N/A</v>
      </c>
      <c r="AK151" s="7" t="e">
        <f>#REF!&amp;#REF!&amp;#REF!&amp;#REF!&amp;#REF!&amp;#REF!&amp;#REF!&amp;#REF!</f>
        <v>#REF!</v>
      </c>
      <c r="AL151" s="7" t="e">
        <f t="shared" si="112"/>
        <v>#N/A</v>
      </c>
    </row>
    <row r="152" spans="1:38" x14ac:dyDescent="0.25">
      <c r="A152" s="7" t="e">
        <v>#N/A</v>
      </c>
      <c r="B152" s="19"/>
      <c r="C152" s="8"/>
      <c r="D152" s="37"/>
      <c r="F152" s="69"/>
      <c r="G152" s="81"/>
      <c r="H152" s="69"/>
      <c r="I152" s="69"/>
      <c r="J152" s="69"/>
      <c r="K152" s="69"/>
      <c r="L152" s="69"/>
      <c r="M152" s="69"/>
      <c r="O152" s="68" t="e">
        <f t="shared" si="102"/>
        <v>#N/A</v>
      </c>
      <c r="P152" s="117" t="e">
        <f t="shared" si="87"/>
        <v>#N/A</v>
      </c>
      <c r="Q152" s="72" t="e">
        <f t="shared" si="103"/>
        <v>#N/A</v>
      </c>
      <c r="R152" s="72">
        <f t="shared" si="104"/>
        <v>0</v>
      </c>
      <c r="S152" s="72">
        <f t="shared" si="90"/>
        <v>0</v>
      </c>
      <c r="T152" s="73">
        <f t="shared" si="105"/>
        <v>0</v>
      </c>
      <c r="U152" s="73" t="e">
        <f t="shared" si="106"/>
        <v>#N/A</v>
      </c>
      <c r="V152" s="73">
        <f t="shared" si="107"/>
        <v>0</v>
      </c>
      <c r="W152" s="78"/>
      <c r="X152" s="76" t="e">
        <f t="shared" si="94"/>
        <v>#N/A</v>
      </c>
      <c r="Y152" s="114" t="e">
        <f t="shared" si="95"/>
        <v>#N/A</v>
      </c>
      <c r="Z152" s="115" t="e">
        <f t="shared" si="96"/>
        <v>#N/A</v>
      </c>
      <c r="AA152" s="75" t="e">
        <f t="shared" si="97"/>
        <v>#N/A</v>
      </c>
      <c r="AB152" s="75" t="e">
        <f t="shared" si="98"/>
        <v>#DIV/0!</v>
      </c>
      <c r="AC152" s="75" t="e">
        <f t="shared" si="99"/>
        <v>#DIV/0!</v>
      </c>
      <c r="AE152" s="112" t="s">
        <v>364</v>
      </c>
      <c r="AF152" s="113" t="str">
        <f t="shared" si="108"/>
        <v/>
      </c>
      <c r="AG152" s="76" t="str">
        <f t="shared" si="109"/>
        <v/>
      </c>
      <c r="AH152" s="7" t="b">
        <f t="shared" si="110"/>
        <v>1</v>
      </c>
      <c r="AJ152" s="7" t="e">
        <f t="shared" si="111"/>
        <v>#N/A</v>
      </c>
      <c r="AK152" s="7" t="e">
        <f>#REF!&amp;#REF!&amp;#REF!&amp;#REF!&amp;#REF!&amp;#REF!&amp;#REF!&amp;#REF!</f>
        <v>#REF!</v>
      </c>
      <c r="AL152" s="7" t="e">
        <f t="shared" si="112"/>
        <v>#N/A</v>
      </c>
    </row>
    <row r="153" spans="1:38" x14ac:dyDescent="0.25">
      <c r="A153" s="7" t="e">
        <v>#N/A</v>
      </c>
      <c r="B153" s="19"/>
      <c r="C153" s="8"/>
      <c r="D153" s="37"/>
      <c r="F153" s="69"/>
      <c r="G153" s="81"/>
      <c r="H153" s="69"/>
      <c r="I153" s="69"/>
      <c r="J153" s="69"/>
      <c r="K153" s="69"/>
      <c r="L153" s="69"/>
      <c r="M153" s="69"/>
      <c r="O153" s="68" t="e">
        <f t="shared" si="102"/>
        <v>#N/A</v>
      </c>
      <c r="P153" s="117" t="e">
        <f t="shared" si="87"/>
        <v>#N/A</v>
      </c>
      <c r="Q153" s="72" t="e">
        <f t="shared" si="103"/>
        <v>#N/A</v>
      </c>
      <c r="R153" s="72">
        <f t="shared" si="104"/>
        <v>0</v>
      </c>
      <c r="S153" s="72">
        <f t="shared" si="90"/>
        <v>0</v>
      </c>
      <c r="T153" s="73">
        <f t="shared" si="105"/>
        <v>0</v>
      </c>
      <c r="U153" s="73" t="e">
        <f t="shared" si="106"/>
        <v>#N/A</v>
      </c>
      <c r="V153" s="73">
        <f t="shared" si="107"/>
        <v>0</v>
      </c>
      <c r="W153" s="78"/>
      <c r="X153" s="76" t="e">
        <f t="shared" si="94"/>
        <v>#N/A</v>
      </c>
      <c r="Y153" s="114" t="e">
        <f t="shared" si="95"/>
        <v>#N/A</v>
      </c>
      <c r="Z153" s="115" t="e">
        <f t="shared" si="96"/>
        <v>#N/A</v>
      </c>
      <c r="AA153" s="75" t="e">
        <f t="shared" si="97"/>
        <v>#N/A</v>
      </c>
      <c r="AB153" s="75" t="e">
        <f t="shared" si="98"/>
        <v>#DIV/0!</v>
      </c>
      <c r="AC153" s="75" t="e">
        <f t="shared" si="99"/>
        <v>#DIV/0!</v>
      </c>
      <c r="AE153" s="112" t="s">
        <v>365</v>
      </c>
      <c r="AF153" s="113" t="str">
        <f t="shared" si="108"/>
        <v/>
      </c>
      <c r="AG153" s="76" t="str">
        <f t="shared" si="109"/>
        <v/>
      </c>
      <c r="AH153" s="7" t="b">
        <f t="shared" si="110"/>
        <v>1</v>
      </c>
      <c r="AJ153" s="7" t="e">
        <f t="shared" si="111"/>
        <v>#N/A</v>
      </c>
      <c r="AK153" s="7" t="e">
        <f>#REF!&amp;#REF!&amp;#REF!&amp;#REF!&amp;#REF!&amp;#REF!&amp;#REF!&amp;#REF!</f>
        <v>#REF!</v>
      </c>
      <c r="AL153" s="7" t="e">
        <f t="shared" si="112"/>
        <v>#N/A</v>
      </c>
    </row>
    <row r="154" spans="1:38" x14ac:dyDescent="0.25">
      <c r="A154" s="7" t="e">
        <v>#N/A</v>
      </c>
      <c r="B154" s="19"/>
      <c r="C154" s="8"/>
      <c r="D154" s="37"/>
      <c r="F154" s="69"/>
      <c r="G154" s="81"/>
      <c r="H154" s="69"/>
      <c r="I154" s="69"/>
      <c r="J154" s="69"/>
      <c r="K154" s="69"/>
      <c r="L154" s="69"/>
      <c r="M154" s="69"/>
      <c r="O154" s="68" t="e">
        <f t="shared" si="102"/>
        <v>#N/A</v>
      </c>
      <c r="P154" s="117" t="e">
        <f t="shared" si="87"/>
        <v>#N/A</v>
      </c>
      <c r="Q154" s="72" t="e">
        <f t="shared" si="103"/>
        <v>#N/A</v>
      </c>
      <c r="R154" s="72">
        <f t="shared" si="104"/>
        <v>0</v>
      </c>
      <c r="S154" s="72">
        <f t="shared" si="90"/>
        <v>0</v>
      </c>
      <c r="T154" s="73">
        <f t="shared" si="105"/>
        <v>0</v>
      </c>
      <c r="U154" s="73" t="e">
        <f t="shared" si="106"/>
        <v>#N/A</v>
      </c>
      <c r="V154" s="73">
        <f t="shared" si="107"/>
        <v>0</v>
      </c>
      <c r="W154" s="78"/>
      <c r="X154" s="76" t="e">
        <f t="shared" si="94"/>
        <v>#N/A</v>
      </c>
      <c r="Y154" s="114" t="e">
        <f t="shared" si="95"/>
        <v>#N/A</v>
      </c>
      <c r="Z154" s="115" t="e">
        <f t="shared" si="96"/>
        <v>#N/A</v>
      </c>
      <c r="AA154" s="75" t="e">
        <f t="shared" si="97"/>
        <v>#N/A</v>
      </c>
      <c r="AB154" s="75" t="e">
        <f t="shared" si="98"/>
        <v>#DIV/0!</v>
      </c>
      <c r="AC154" s="75" t="e">
        <f t="shared" si="99"/>
        <v>#DIV/0!</v>
      </c>
      <c r="AE154" s="112" t="s">
        <v>366</v>
      </c>
      <c r="AF154" s="113" t="str">
        <f t="shared" si="108"/>
        <v/>
      </c>
      <c r="AG154" s="76" t="str">
        <f t="shared" si="109"/>
        <v/>
      </c>
      <c r="AH154" s="7" t="b">
        <f t="shared" si="110"/>
        <v>1</v>
      </c>
      <c r="AJ154" s="7" t="e">
        <f t="shared" ref="AJ154:AJ186" si="113">B154&amp;D154&amp;O154&amp;P154&amp;Q154&amp;R154&amp;S154&amp;T154</f>
        <v>#N/A</v>
      </c>
      <c r="AK154" s="7" t="e">
        <f>#REF!&amp;#REF!&amp;#REF!&amp;#REF!&amp;#REF!&amp;#REF!&amp;#REF!&amp;#REF!</f>
        <v>#REF!</v>
      </c>
      <c r="AL154" s="7" t="e">
        <f t="shared" ref="AL154:AL186" si="114">AJ154=AK154</f>
        <v>#N/A</v>
      </c>
    </row>
    <row r="155" spans="1:38" x14ac:dyDescent="0.25">
      <c r="A155" s="7" t="e">
        <v>#N/A</v>
      </c>
      <c r="B155" s="48"/>
      <c r="C155" s="49"/>
      <c r="D155" s="37"/>
      <c r="F155" s="69"/>
      <c r="G155" s="81"/>
      <c r="H155" s="69"/>
      <c r="I155" s="69"/>
      <c r="J155" s="69"/>
      <c r="K155" s="69"/>
      <c r="L155" s="69"/>
      <c r="M155" s="69"/>
      <c r="O155" s="68" t="e">
        <f t="shared" si="102"/>
        <v>#N/A</v>
      </c>
      <c r="P155" s="117" t="e">
        <f t="shared" si="87"/>
        <v>#N/A</v>
      </c>
      <c r="Q155" s="72" t="e">
        <f t="shared" si="103"/>
        <v>#N/A</v>
      </c>
      <c r="R155" s="72">
        <f t="shared" si="104"/>
        <v>0</v>
      </c>
      <c r="S155" s="72">
        <f t="shared" si="90"/>
        <v>0</v>
      </c>
      <c r="T155" s="73">
        <f t="shared" si="105"/>
        <v>0</v>
      </c>
      <c r="U155" s="73" t="e">
        <f t="shared" si="106"/>
        <v>#N/A</v>
      </c>
      <c r="V155" s="73">
        <f t="shared" si="107"/>
        <v>0</v>
      </c>
      <c r="W155" s="78"/>
      <c r="X155" s="76" t="e">
        <f t="shared" si="94"/>
        <v>#N/A</v>
      </c>
      <c r="Y155" s="114" t="e">
        <f t="shared" si="95"/>
        <v>#N/A</v>
      </c>
      <c r="Z155" s="115" t="e">
        <f t="shared" si="96"/>
        <v>#N/A</v>
      </c>
      <c r="AA155" s="75" t="e">
        <f t="shared" si="97"/>
        <v>#N/A</v>
      </c>
      <c r="AB155" s="75" t="e">
        <f t="shared" si="98"/>
        <v>#DIV/0!</v>
      </c>
      <c r="AC155" s="75" t="e">
        <f t="shared" si="99"/>
        <v>#DIV/0!</v>
      </c>
      <c r="AE155" s="112" t="s">
        <v>367</v>
      </c>
      <c r="AF155" s="113" t="str">
        <f t="shared" si="108"/>
        <v/>
      </c>
      <c r="AG155" s="76" t="str">
        <f t="shared" si="109"/>
        <v/>
      </c>
      <c r="AH155" s="7" t="b">
        <f t="shared" si="110"/>
        <v>1</v>
      </c>
      <c r="AJ155" s="7" t="e">
        <f t="shared" si="113"/>
        <v>#N/A</v>
      </c>
      <c r="AK155" s="7" t="e">
        <f>#REF!&amp;#REF!&amp;#REF!&amp;#REF!&amp;#REF!&amp;#REF!&amp;#REF!&amp;#REF!</f>
        <v>#REF!</v>
      </c>
      <c r="AL155" s="7" t="e">
        <f t="shared" si="114"/>
        <v>#N/A</v>
      </c>
    </row>
    <row r="156" spans="1:38" x14ac:dyDescent="0.25">
      <c r="A156" s="7" t="e">
        <v>#N/A</v>
      </c>
      <c r="B156" s="19"/>
      <c r="C156" s="8"/>
      <c r="D156" s="37"/>
      <c r="F156" s="69"/>
      <c r="G156" s="81"/>
      <c r="H156" s="69"/>
      <c r="I156" s="69"/>
      <c r="J156" s="69"/>
      <c r="K156" s="69"/>
      <c r="L156" s="69"/>
      <c r="M156" s="69"/>
      <c r="O156" s="68" t="e">
        <f t="shared" si="102"/>
        <v>#N/A</v>
      </c>
      <c r="P156" s="117" t="e">
        <f t="shared" si="87"/>
        <v>#N/A</v>
      </c>
      <c r="Q156" s="72" t="e">
        <f t="shared" si="103"/>
        <v>#N/A</v>
      </c>
      <c r="R156" s="72">
        <f t="shared" si="104"/>
        <v>0</v>
      </c>
      <c r="S156" s="72">
        <f t="shared" si="90"/>
        <v>0</v>
      </c>
      <c r="T156" s="73">
        <f t="shared" si="105"/>
        <v>0</v>
      </c>
      <c r="U156" s="73" t="e">
        <f t="shared" si="106"/>
        <v>#N/A</v>
      </c>
      <c r="V156" s="73">
        <f t="shared" si="107"/>
        <v>0</v>
      </c>
      <c r="W156" s="78"/>
      <c r="X156" s="76" t="e">
        <f t="shared" si="94"/>
        <v>#N/A</v>
      </c>
      <c r="Y156" s="114" t="e">
        <f t="shared" si="95"/>
        <v>#N/A</v>
      </c>
      <c r="Z156" s="115" t="e">
        <f t="shared" si="96"/>
        <v>#N/A</v>
      </c>
      <c r="AA156" s="75" t="e">
        <f t="shared" si="97"/>
        <v>#N/A</v>
      </c>
      <c r="AB156" s="75" t="e">
        <f t="shared" si="98"/>
        <v>#DIV/0!</v>
      </c>
      <c r="AC156" s="75" t="e">
        <f t="shared" si="99"/>
        <v>#DIV/0!</v>
      </c>
      <c r="AE156" s="112" t="s">
        <v>368</v>
      </c>
      <c r="AF156" s="113" t="str">
        <f t="shared" si="108"/>
        <v/>
      </c>
      <c r="AG156" s="76" t="str">
        <f t="shared" si="109"/>
        <v/>
      </c>
      <c r="AH156" s="7" t="b">
        <f t="shared" si="110"/>
        <v>1</v>
      </c>
      <c r="AJ156" s="7" t="e">
        <f t="shared" si="113"/>
        <v>#N/A</v>
      </c>
      <c r="AK156" s="7" t="e">
        <f>#REF!&amp;#REF!&amp;#REF!&amp;#REF!&amp;#REF!&amp;#REF!&amp;#REF!&amp;#REF!</f>
        <v>#REF!</v>
      </c>
      <c r="AL156" s="7" t="e">
        <f t="shared" si="114"/>
        <v>#N/A</v>
      </c>
    </row>
    <row r="157" spans="1:38" x14ac:dyDescent="0.25">
      <c r="A157" s="7" t="e">
        <v>#N/A</v>
      </c>
      <c r="B157" s="48"/>
      <c r="C157" s="49"/>
      <c r="D157" s="37"/>
      <c r="F157" s="69"/>
      <c r="G157" s="81"/>
      <c r="H157" s="69"/>
      <c r="I157" s="69"/>
      <c r="J157" s="69"/>
      <c r="K157" s="69"/>
      <c r="L157" s="69"/>
      <c r="M157" s="69"/>
      <c r="O157" s="68" t="e">
        <f t="shared" si="102"/>
        <v>#N/A</v>
      </c>
      <c r="P157" s="117" t="e">
        <f t="shared" si="87"/>
        <v>#N/A</v>
      </c>
      <c r="Q157" s="72" t="e">
        <f t="shared" si="103"/>
        <v>#N/A</v>
      </c>
      <c r="R157" s="72">
        <f t="shared" si="104"/>
        <v>0</v>
      </c>
      <c r="S157" s="72">
        <f t="shared" si="90"/>
        <v>0</v>
      </c>
      <c r="T157" s="73">
        <f t="shared" si="105"/>
        <v>0</v>
      </c>
      <c r="U157" s="73" t="e">
        <f t="shared" si="106"/>
        <v>#N/A</v>
      </c>
      <c r="V157" s="73">
        <f t="shared" si="107"/>
        <v>0</v>
      </c>
      <c r="W157" s="78"/>
      <c r="X157" s="76" t="e">
        <f t="shared" si="94"/>
        <v>#N/A</v>
      </c>
      <c r="Y157" s="114" t="e">
        <f t="shared" si="95"/>
        <v>#N/A</v>
      </c>
      <c r="Z157" s="115" t="e">
        <f t="shared" si="96"/>
        <v>#N/A</v>
      </c>
      <c r="AA157" s="75" t="e">
        <f t="shared" si="97"/>
        <v>#N/A</v>
      </c>
      <c r="AB157" s="75" t="e">
        <f t="shared" si="98"/>
        <v>#DIV/0!</v>
      </c>
      <c r="AC157" s="75" t="e">
        <f t="shared" si="99"/>
        <v>#DIV/0!</v>
      </c>
      <c r="AE157" s="112" t="s">
        <v>369</v>
      </c>
      <c r="AF157" s="113" t="str">
        <f t="shared" si="108"/>
        <v/>
      </c>
      <c r="AG157" s="76" t="str">
        <f t="shared" si="109"/>
        <v/>
      </c>
      <c r="AH157" s="7" t="b">
        <f t="shared" si="110"/>
        <v>1</v>
      </c>
      <c r="AJ157" s="7" t="e">
        <f t="shared" si="113"/>
        <v>#N/A</v>
      </c>
      <c r="AK157" s="7" t="e">
        <f>#REF!&amp;#REF!&amp;#REF!&amp;#REF!&amp;#REF!&amp;#REF!&amp;#REF!&amp;#REF!</f>
        <v>#REF!</v>
      </c>
      <c r="AL157" s="7" t="e">
        <f t="shared" si="114"/>
        <v>#N/A</v>
      </c>
    </row>
    <row r="158" spans="1:38" x14ac:dyDescent="0.25">
      <c r="A158" s="7" t="e">
        <v>#N/A</v>
      </c>
      <c r="B158" s="19"/>
      <c r="C158" s="8"/>
      <c r="D158" s="37"/>
      <c r="F158" s="69"/>
      <c r="G158" s="81"/>
      <c r="H158" s="69"/>
      <c r="I158" s="69"/>
      <c r="J158" s="69"/>
      <c r="K158" s="69"/>
      <c r="L158" s="69"/>
      <c r="M158" s="69"/>
      <c r="O158" s="68" t="e">
        <f t="shared" si="102"/>
        <v>#N/A</v>
      </c>
      <c r="P158" s="117" t="e">
        <f t="shared" si="87"/>
        <v>#N/A</v>
      </c>
      <c r="Q158" s="72" t="e">
        <f t="shared" si="103"/>
        <v>#N/A</v>
      </c>
      <c r="R158" s="72">
        <f t="shared" si="104"/>
        <v>0</v>
      </c>
      <c r="S158" s="72">
        <f t="shared" si="90"/>
        <v>0</v>
      </c>
      <c r="T158" s="73">
        <f t="shared" si="105"/>
        <v>0</v>
      </c>
      <c r="U158" s="73" t="e">
        <f t="shared" si="106"/>
        <v>#N/A</v>
      </c>
      <c r="V158" s="73">
        <f t="shared" si="107"/>
        <v>0</v>
      </c>
      <c r="W158" s="78"/>
      <c r="X158" s="76" t="e">
        <f t="shared" si="94"/>
        <v>#N/A</v>
      </c>
      <c r="Y158" s="114" t="e">
        <f t="shared" si="95"/>
        <v>#N/A</v>
      </c>
      <c r="Z158" s="115" t="e">
        <f t="shared" si="96"/>
        <v>#N/A</v>
      </c>
      <c r="AA158" s="75" t="e">
        <f t="shared" si="97"/>
        <v>#N/A</v>
      </c>
      <c r="AB158" s="75" t="e">
        <f t="shared" si="98"/>
        <v>#DIV/0!</v>
      </c>
      <c r="AC158" s="75" t="e">
        <f t="shared" si="99"/>
        <v>#DIV/0!</v>
      </c>
      <c r="AE158" s="112" t="s">
        <v>370</v>
      </c>
      <c r="AF158" s="113" t="str">
        <f t="shared" si="108"/>
        <v/>
      </c>
      <c r="AG158" s="76" t="str">
        <f t="shared" si="109"/>
        <v/>
      </c>
      <c r="AH158" s="7" t="b">
        <f t="shared" si="110"/>
        <v>1</v>
      </c>
      <c r="AJ158" s="7" t="e">
        <f t="shared" si="113"/>
        <v>#N/A</v>
      </c>
      <c r="AK158" s="7" t="e">
        <f>#REF!&amp;#REF!&amp;#REF!&amp;#REF!&amp;#REF!&amp;#REF!&amp;#REF!&amp;#REF!</f>
        <v>#REF!</v>
      </c>
      <c r="AL158" s="7" t="e">
        <f t="shared" si="114"/>
        <v>#N/A</v>
      </c>
    </row>
    <row r="159" spans="1:38" x14ac:dyDescent="0.25">
      <c r="A159" s="7" t="e">
        <v>#N/A</v>
      </c>
      <c r="B159" s="19"/>
      <c r="C159" s="8"/>
      <c r="D159" s="37"/>
      <c r="F159" s="69"/>
      <c r="G159" s="81"/>
      <c r="H159" s="69"/>
      <c r="I159" s="69"/>
      <c r="J159" s="69"/>
      <c r="K159" s="69"/>
      <c r="L159" s="69"/>
      <c r="M159" s="69"/>
      <c r="O159" s="68" t="e">
        <f t="shared" si="102"/>
        <v>#N/A</v>
      </c>
      <c r="P159" s="117" t="e">
        <f t="shared" si="87"/>
        <v>#N/A</v>
      </c>
      <c r="Q159" s="72" t="e">
        <f t="shared" si="103"/>
        <v>#N/A</v>
      </c>
      <c r="R159" s="72">
        <f t="shared" si="104"/>
        <v>0</v>
      </c>
      <c r="S159" s="72">
        <f t="shared" si="90"/>
        <v>0</v>
      </c>
      <c r="T159" s="73">
        <f t="shared" si="105"/>
        <v>0</v>
      </c>
      <c r="U159" s="73" t="e">
        <f t="shared" si="106"/>
        <v>#N/A</v>
      </c>
      <c r="V159" s="73">
        <f t="shared" si="107"/>
        <v>0</v>
      </c>
      <c r="W159" s="78"/>
      <c r="X159" s="76" t="e">
        <f t="shared" si="94"/>
        <v>#N/A</v>
      </c>
      <c r="Y159" s="114" t="e">
        <f t="shared" si="95"/>
        <v>#N/A</v>
      </c>
      <c r="Z159" s="115" t="e">
        <f t="shared" si="96"/>
        <v>#N/A</v>
      </c>
      <c r="AA159" s="75" t="e">
        <f t="shared" si="97"/>
        <v>#N/A</v>
      </c>
      <c r="AB159" s="75" t="e">
        <f t="shared" si="98"/>
        <v>#DIV/0!</v>
      </c>
      <c r="AC159" s="75" t="e">
        <f t="shared" si="99"/>
        <v>#DIV/0!</v>
      </c>
      <c r="AE159" s="112" t="s">
        <v>371</v>
      </c>
      <c r="AF159" s="113" t="str">
        <f t="shared" si="108"/>
        <v/>
      </c>
      <c r="AG159" s="76" t="str">
        <f t="shared" si="109"/>
        <v/>
      </c>
      <c r="AH159" s="7" t="b">
        <f t="shared" si="110"/>
        <v>1</v>
      </c>
      <c r="AJ159" s="7" t="e">
        <f t="shared" si="113"/>
        <v>#N/A</v>
      </c>
      <c r="AK159" s="7" t="e">
        <f>#REF!&amp;#REF!&amp;#REF!&amp;#REF!&amp;#REF!&amp;#REF!&amp;#REF!&amp;#REF!</f>
        <v>#REF!</v>
      </c>
      <c r="AL159" s="7" t="e">
        <f t="shared" si="114"/>
        <v>#N/A</v>
      </c>
    </row>
    <row r="160" spans="1:38" x14ac:dyDescent="0.25">
      <c r="A160" s="7" t="e">
        <v>#N/A</v>
      </c>
      <c r="B160" s="19"/>
      <c r="C160" s="8"/>
      <c r="D160" s="37"/>
      <c r="F160" s="69"/>
      <c r="G160" s="81"/>
      <c r="H160" s="69"/>
      <c r="I160" s="69"/>
      <c r="J160" s="69"/>
      <c r="K160" s="69"/>
      <c r="L160" s="69"/>
      <c r="M160" s="69"/>
      <c r="O160" s="68" t="e">
        <f t="shared" si="102"/>
        <v>#N/A</v>
      </c>
      <c r="P160" s="117" t="e">
        <f t="shared" si="87"/>
        <v>#N/A</v>
      </c>
      <c r="Q160" s="72" t="e">
        <f t="shared" si="103"/>
        <v>#N/A</v>
      </c>
      <c r="R160" s="72">
        <f t="shared" si="104"/>
        <v>0</v>
      </c>
      <c r="S160" s="72">
        <f t="shared" si="90"/>
        <v>0</v>
      </c>
      <c r="T160" s="73">
        <f t="shared" si="105"/>
        <v>0</v>
      </c>
      <c r="U160" s="73" t="e">
        <f t="shared" si="106"/>
        <v>#N/A</v>
      </c>
      <c r="V160" s="73">
        <f t="shared" si="107"/>
        <v>0</v>
      </c>
      <c r="W160" s="78"/>
      <c r="X160" s="76" t="e">
        <f t="shared" si="94"/>
        <v>#N/A</v>
      </c>
      <c r="Y160" s="114" t="e">
        <f t="shared" si="95"/>
        <v>#N/A</v>
      </c>
      <c r="Z160" s="115" t="e">
        <f t="shared" si="96"/>
        <v>#N/A</v>
      </c>
      <c r="AA160" s="75" t="e">
        <f t="shared" si="97"/>
        <v>#N/A</v>
      </c>
      <c r="AB160" s="75" t="e">
        <f t="shared" si="98"/>
        <v>#DIV/0!</v>
      </c>
      <c r="AC160" s="75" t="e">
        <f t="shared" si="99"/>
        <v>#DIV/0!</v>
      </c>
      <c r="AE160" s="112" t="s">
        <v>372</v>
      </c>
      <c r="AF160" s="113" t="str">
        <f t="shared" si="108"/>
        <v/>
      </c>
      <c r="AG160" s="76" t="str">
        <f t="shared" si="109"/>
        <v/>
      </c>
      <c r="AH160" s="7" t="b">
        <f t="shared" si="110"/>
        <v>1</v>
      </c>
      <c r="AJ160" s="7" t="e">
        <f t="shared" si="113"/>
        <v>#N/A</v>
      </c>
      <c r="AK160" s="7" t="e">
        <f>#REF!&amp;#REF!&amp;#REF!&amp;#REF!&amp;#REF!&amp;#REF!&amp;#REF!&amp;#REF!</f>
        <v>#REF!</v>
      </c>
      <c r="AL160" s="7" t="e">
        <f t="shared" si="114"/>
        <v>#N/A</v>
      </c>
    </row>
    <row r="161" spans="1:38" x14ac:dyDescent="0.25">
      <c r="A161" s="131" t="e">
        <v>#N/A</v>
      </c>
      <c r="B161" s="85"/>
      <c r="C161" s="132"/>
      <c r="D161" s="86"/>
      <c r="F161" s="69"/>
      <c r="G161" s="81"/>
      <c r="H161" s="69"/>
      <c r="I161" s="69"/>
      <c r="J161" s="69"/>
      <c r="K161" s="69"/>
      <c r="L161" s="69"/>
      <c r="M161" s="69"/>
      <c r="O161" s="68" t="e">
        <f t="shared" si="102"/>
        <v>#N/A</v>
      </c>
      <c r="P161" s="117" t="e">
        <f t="shared" si="87"/>
        <v>#N/A</v>
      </c>
      <c r="Q161" s="72" t="e">
        <f t="shared" si="103"/>
        <v>#N/A</v>
      </c>
      <c r="R161" s="72">
        <f t="shared" si="104"/>
        <v>0</v>
      </c>
      <c r="S161" s="72">
        <f t="shared" si="90"/>
        <v>0</v>
      </c>
      <c r="T161" s="73">
        <f t="shared" si="105"/>
        <v>0</v>
      </c>
      <c r="U161" s="73" t="e">
        <f t="shared" si="106"/>
        <v>#N/A</v>
      </c>
      <c r="V161" s="73">
        <f t="shared" si="107"/>
        <v>0</v>
      </c>
      <c r="W161" s="78"/>
      <c r="X161" s="76" t="e">
        <f t="shared" si="94"/>
        <v>#N/A</v>
      </c>
      <c r="Y161" s="114" t="e">
        <f t="shared" si="95"/>
        <v>#N/A</v>
      </c>
      <c r="Z161" s="115" t="e">
        <f t="shared" si="96"/>
        <v>#N/A</v>
      </c>
      <c r="AA161" s="75" t="e">
        <f t="shared" si="97"/>
        <v>#N/A</v>
      </c>
      <c r="AB161" s="75" t="e">
        <f t="shared" si="98"/>
        <v>#DIV/0!</v>
      </c>
      <c r="AC161" s="75" t="e">
        <f t="shared" si="99"/>
        <v>#DIV/0!</v>
      </c>
      <c r="AE161" s="112" t="s">
        <v>373</v>
      </c>
      <c r="AF161" s="113" t="str">
        <f t="shared" si="108"/>
        <v/>
      </c>
      <c r="AG161" s="76" t="str">
        <f t="shared" si="109"/>
        <v/>
      </c>
      <c r="AH161" s="7" t="b">
        <f t="shared" si="110"/>
        <v>1</v>
      </c>
      <c r="AJ161" s="7" t="e">
        <f t="shared" si="113"/>
        <v>#N/A</v>
      </c>
      <c r="AK161" s="7" t="e">
        <f>#REF!&amp;#REF!&amp;#REF!&amp;#REF!&amp;#REF!&amp;#REF!&amp;#REF!&amp;#REF!</f>
        <v>#REF!</v>
      </c>
      <c r="AL161" s="7" t="e">
        <f t="shared" si="114"/>
        <v>#N/A</v>
      </c>
    </row>
    <row r="162" spans="1:38" x14ac:dyDescent="0.25">
      <c r="A162" s="7" t="e">
        <v>#N/A</v>
      </c>
      <c r="B162" s="19"/>
      <c r="C162" s="8"/>
      <c r="D162" s="37"/>
      <c r="F162" s="69"/>
      <c r="G162" s="81"/>
      <c r="H162" s="69"/>
      <c r="I162" s="69"/>
      <c r="J162" s="69"/>
      <c r="K162" s="69"/>
      <c r="L162" s="77"/>
      <c r="M162" s="77"/>
      <c r="O162" s="68" t="e">
        <f t="shared" si="102"/>
        <v>#N/A</v>
      </c>
      <c r="P162" s="117" t="e">
        <f t="shared" si="87"/>
        <v>#N/A</v>
      </c>
      <c r="Q162" s="72" t="e">
        <f t="shared" si="103"/>
        <v>#N/A</v>
      </c>
      <c r="R162" s="72">
        <f t="shared" si="104"/>
        <v>0</v>
      </c>
      <c r="S162" s="72">
        <f t="shared" si="90"/>
        <v>0</v>
      </c>
      <c r="T162" s="73">
        <f t="shared" si="105"/>
        <v>0</v>
      </c>
      <c r="U162" s="73" t="e">
        <f t="shared" si="106"/>
        <v>#N/A</v>
      </c>
      <c r="V162" s="73">
        <f t="shared" si="107"/>
        <v>0</v>
      </c>
      <c r="W162" s="78"/>
      <c r="X162" s="76" t="e">
        <f t="shared" si="94"/>
        <v>#N/A</v>
      </c>
      <c r="Y162" s="114" t="e">
        <f t="shared" si="95"/>
        <v>#N/A</v>
      </c>
      <c r="Z162" s="115" t="e">
        <f t="shared" si="96"/>
        <v>#N/A</v>
      </c>
      <c r="AA162" s="75" t="e">
        <f t="shared" si="97"/>
        <v>#N/A</v>
      </c>
      <c r="AB162" s="75" t="e">
        <f t="shared" si="98"/>
        <v>#DIV/0!</v>
      </c>
      <c r="AC162" s="75" t="e">
        <f t="shared" si="99"/>
        <v>#DIV/0!</v>
      </c>
      <c r="AE162" s="112" t="s">
        <v>374</v>
      </c>
      <c r="AF162" s="113" t="str">
        <f t="shared" si="108"/>
        <v/>
      </c>
      <c r="AG162" s="76" t="str">
        <f t="shared" si="109"/>
        <v/>
      </c>
      <c r="AH162" s="7" t="b">
        <f t="shared" si="110"/>
        <v>1</v>
      </c>
      <c r="AJ162" s="7" t="e">
        <f t="shared" si="113"/>
        <v>#N/A</v>
      </c>
      <c r="AK162" s="7" t="e">
        <f>#REF!&amp;#REF!&amp;#REF!&amp;#REF!&amp;#REF!&amp;#REF!&amp;#REF!&amp;#REF!</f>
        <v>#REF!</v>
      </c>
      <c r="AL162" s="7" t="e">
        <f t="shared" si="114"/>
        <v>#N/A</v>
      </c>
    </row>
    <row r="163" spans="1:38" x14ac:dyDescent="0.25">
      <c r="A163" s="7" t="e">
        <v>#N/A</v>
      </c>
      <c r="B163" s="19"/>
      <c r="C163" s="8"/>
      <c r="D163" s="37"/>
      <c r="F163" s="69"/>
      <c r="G163" s="81"/>
      <c r="H163" s="69"/>
      <c r="I163" s="69"/>
      <c r="J163" s="69"/>
      <c r="K163" s="69"/>
      <c r="L163" s="77"/>
      <c r="M163" s="77"/>
      <c r="O163" s="68" t="e">
        <f t="shared" si="102"/>
        <v>#N/A</v>
      </c>
      <c r="P163" s="117" t="e">
        <f t="shared" si="87"/>
        <v>#N/A</v>
      </c>
      <c r="Q163" s="72" t="e">
        <f t="shared" si="103"/>
        <v>#N/A</v>
      </c>
      <c r="R163" s="72">
        <f t="shared" si="104"/>
        <v>0</v>
      </c>
      <c r="S163" s="72">
        <f t="shared" si="90"/>
        <v>0</v>
      </c>
      <c r="T163" s="73">
        <f t="shared" si="105"/>
        <v>0</v>
      </c>
      <c r="U163" s="73" t="e">
        <f t="shared" si="106"/>
        <v>#N/A</v>
      </c>
      <c r="V163" s="73">
        <f t="shared" si="107"/>
        <v>0</v>
      </c>
      <c r="W163" s="78"/>
      <c r="X163" s="76" t="e">
        <f t="shared" si="94"/>
        <v>#N/A</v>
      </c>
      <c r="Y163" s="114" t="e">
        <f t="shared" si="95"/>
        <v>#N/A</v>
      </c>
      <c r="Z163" s="115" t="e">
        <f t="shared" si="96"/>
        <v>#N/A</v>
      </c>
      <c r="AA163" s="75" t="e">
        <f t="shared" si="97"/>
        <v>#N/A</v>
      </c>
      <c r="AB163" s="75" t="e">
        <f t="shared" si="98"/>
        <v>#DIV/0!</v>
      </c>
      <c r="AC163" s="75" t="e">
        <f t="shared" si="99"/>
        <v>#DIV/0!</v>
      </c>
      <c r="AE163" s="112" t="s">
        <v>375</v>
      </c>
      <c r="AF163" s="113" t="str">
        <f t="shared" si="108"/>
        <v/>
      </c>
      <c r="AG163" s="76" t="str">
        <f t="shared" si="109"/>
        <v/>
      </c>
      <c r="AH163" s="7" t="b">
        <f t="shared" si="110"/>
        <v>1</v>
      </c>
      <c r="AJ163" s="7" t="e">
        <f t="shared" si="113"/>
        <v>#N/A</v>
      </c>
      <c r="AK163" s="7" t="e">
        <f>#REF!&amp;#REF!&amp;#REF!&amp;#REF!&amp;#REF!&amp;#REF!&amp;#REF!&amp;#REF!</f>
        <v>#REF!</v>
      </c>
      <c r="AL163" s="7" t="e">
        <f t="shared" si="114"/>
        <v>#N/A</v>
      </c>
    </row>
    <row r="164" spans="1:38" x14ac:dyDescent="0.25">
      <c r="A164" s="7" t="e">
        <v>#N/A</v>
      </c>
      <c r="B164" s="48"/>
      <c r="C164" s="49"/>
      <c r="D164" s="37"/>
      <c r="F164" s="69"/>
      <c r="G164" s="81"/>
      <c r="H164" s="69"/>
      <c r="I164" s="69"/>
      <c r="J164" s="69"/>
      <c r="K164" s="69"/>
      <c r="L164" s="77"/>
      <c r="M164" s="77"/>
      <c r="O164" s="68" t="e">
        <f t="shared" si="102"/>
        <v>#N/A</v>
      </c>
      <c r="P164" s="117" t="e">
        <f t="shared" si="87"/>
        <v>#N/A</v>
      </c>
      <c r="Q164" s="72" t="e">
        <f t="shared" si="103"/>
        <v>#N/A</v>
      </c>
      <c r="R164" s="72">
        <f t="shared" si="104"/>
        <v>0</v>
      </c>
      <c r="S164" s="72">
        <f t="shared" si="90"/>
        <v>0</v>
      </c>
      <c r="T164" s="73">
        <f t="shared" si="105"/>
        <v>0</v>
      </c>
      <c r="U164" s="73" t="e">
        <f t="shared" si="106"/>
        <v>#N/A</v>
      </c>
      <c r="V164" s="73">
        <f t="shared" si="107"/>
        <v>0</v>
      </c>
      <c r="W164" s="78"/>
      <c r="X164" s="76" t="e">
        <f t="shared" si="94"/>
        <v>#N/A</v>
      </c>
      <c r="Y164" s="114" t="e">
        <f t="shared" si="95"/>
        <v>#N/A</v>
      </c>
      <c r="Z164" s="115" t="e">
        <f t="shared" si="96"/>
        <v>#N/A</v>
      </c>
      <c r="AA164" s="75" t="e">
        <f t="shared" si="97"/>
        <v>#N/A</v>
      </c>
      <c r="AB164" s="75" t="e">
        <f t="shared" si="98"/>
        <v>#DIV/0!</v>
      </c>
      <c r="AC164" s="75" t="e">
        <f t="shared" si="99"/>
        <v>#DIV/0!</v>
      </c>
      <c r="AE164" s="112" t="s">
        <v>376</v>
      </c>
      <c r="AF164" s="113" t="str">
        <f t="shared" si="108"/>
        <v/>
      </c>
      <c r="AG164" s="76" t="str">
        <f t="shared" si="109"/>
        <v/>
      </c>
      <c r="AH164" s="7" t="b">
        <f t="shared" si="110"/>
        <v>1</v>
      </c>
      <c r="AJ164" s="7" t="e">
        <f t="shared" si="113"/>
        <v>#N/A</v>
      </c>
      <c r="AK164" s="7" t="e">
        <f>#REF!&amp;#REF!&amp;#REF!&amp;#REF!&amp;#REF!&amp;#REF!&amp;#REF!&amp;#REF!</f>
        <v>#REF!</v>
      </c>
      <c r="AL164" s="7" t="e">
        <f t="shared" si="114"/>
        <v>#N/A</v>
      </c>
    </row>
    <row r="165" spans="1:38" x14ac:dyDescent="0.25">
      <c r="A165" s="7" t="e">
        <v>#N/A</v>
      </c>
      <c r="B165" s="19"/>
      <c r="C165" s="8"/>
      <c r="D165" s="37"/>
      <c r="F165" s="69"/>
      <c r="G165" s="81"/>
      <c r="H165" s="69"/>
      <c r="I165" s="69"/>
      <c r="J165" s="69"/>
      <c r="K165" s="69"/>
      <c r="L165" s="77"/>
      <c r="M165" s="77"/>
      <c r="O165" s="68" t="e">
        <f t="shared" si="102"/>
        <v>#N/A</v>
      </c>
      <c r="P165" s="117" t="e">
        <f t="shared" si="87"/>
        <v>#N/A</v>
      </c>
      <c r="Q165" s="72" t="e">
        <f t="shared" si="103"/>
        <v>#N/A</v>
      </c>
      <c r="R165" s="72">
        <f t="shared" si="104"/>
        <v>0</v>
      </c>
      <c r="S165" s="72">
        <f t="shared" si="90"/>
        <v>0</v>
      </c>
      <c r="T165" s="73">
        <f t="shared" si="105"/>
        <v>0</v>
      </c>
      <c r="U165" s="73" t="e">
        <f t="shared" si="106"/>
        <v>#N/A</v>
      </c>
      <c r="V165" s="73">
        <f t="shared" si="107"/>
        <v>0</v>
      </c>
      <c r="W165" s="78"/>
      <c r="X165" s="76" t="e">
        <f t="shared" si="94"/>
        <v>#N/A</v>
      </c>
      <c r="Y165" s="114" t="e">
        <f t="shared" si="95"/>
        <v>#N/A</v>
      </c>
      <c r="Z165" s="115" t="e">
        <f t="shared" si="96"/>
        <v>#N/A</v>
      </c>
      <c r="AA165" s="75" t="e">
        <f t="shared" si="97"/>
        <v>#N/A</v>
      </c>
      <c r="AB165" s="75" t="e">
        <f t="shared" si="98"/>
        <v>#DIV/0!</v>
      </c>
      <c r="AC165" s="75" t="e">
        <f t="shared" si="99"/>
        <v>#DIV/0!</v>
      </c>
      <c r="AE165" s="112" t="s">
        <v>377</v>
      </c>
      <c r="AF165" s="113" t="str">
        <f t="shared" si="108"/>
        <v/>
      </c>
      <c r="AG165" s="76" t="str">
        <f t="shared" si="109"/>
        <v/>
      </c>
      <c r="AH165" s="7" t="b">
        <f t="shared" si="110"/>
        <v>1</v>
      </c>
      <c r="AJ165" s="7" t="e">
        <f t="shared" si="113"/>
        <v>#N/A</v>
      </c>
      <c r="AK165" s="7" t="e">
        <f>#REF!&amp;#REF!&amp;#REF!&amp;#REF!&amp;#REF!&amp;#REF!&amp;#REF!&amp;#REF!</f>
        <v>#REF!</v>
      </c>
      <c r="AL165" s="7" t="e">
        <f t="shared" si="114"/>
        <v>#N/A</v>
      </c>
    </row>
    <row r="166" spans="1:38" x14ac:dyDescent="0.25">
      <c r="A166" s="7" t="e">
        <v>#N/A</v>
      </c>
      <c r="B166" s="19"/>
      <c r="C166" s="8"/>
      <c r="D166" s="37"/>
      <c r="F166" s="69"/>
      <c r="G166" s="81"/>
      <c r="H166" s="69"/>
      <c r="I166" s="69"/>
      <c r="J166" s="69"/>
      <c r="K166" s="69"/>
      <c r="L166" s="77"/>
      <c r="M166" s="77"/>
      <c r="O166" s="68" t="e">
        <f t="shared" si="102"/>
        <v>#N/A</v>
      </c>
      <c r="P166" s="117" t="e">
        <f t="shared" si="87"/>
        <v>#N/A</v>
      </c>
      <c r="Q166" s="72" t="e">
        <f t="shared" si="103"/>
        <v>#N/A</v>
      </c>
      <c r="R166" s="72">
        <f t="shared" si="104"/>
        <v>0</v>
      </c>
      <c r="S166" s="72">
        <f t="shared" si="90"/>
        <v>0</v>
      </c>
      <c r="T166" s="73">
        <f t="shared" si="105"/>
        <v>0</v>
      </c>
      <c r="U166" s="73" t="e">
        <f t="shared" si="106"/>
        <v>#N/A</v>
      </c>
      <c r="V166" s="73">
        <f t="shared" si="107"/>
        <v>0</v>
      </c>
      <c r="W166" s="78"/>
      <c r="X166" s="76" t="e">
        <f t="shared" si="94"/>
        <v>#N/A</v>
      </c>
      <c r="Y166" s="114" t="e">
        <f t="shared" si="95"/>
        <v>#N/A</v>
      </c>
      <c r="Z166" s="115" t="e">
        <f t="shared" si="96"/>
        <v>#N/A</v>
      </c>
      <c r="AA166" s="75" t="e">
        <f t="shared" si="97"/>
        <v>#N/A</v>
      </c>
      <c r="AB166" s="75" t="e">
        <f t="shared" si="98"/>
        <v>#DIV/0!</v>
      </c>
      <c r="AC166" s="75" t="e">
        <f t="shared" si="99"/>
        <v>#DIV/0!</v>
      </c>
      <c r="AE166" s="112" t="s">
        <v>378</v>
      </c>
      <c r="AF166" s="113" t="str">
        <f t="shared" si="108"/>
        <v/>
      </c>
      <c r="AG166" s="76" t="str">
        <f t="shared" si="109"/>
        <v/>
      </c>
      <c r="AH166" s="7" t="b">
        <f t="shared" si="110"/>
        <v>1</v>
      </c>
      <c r="AJ166" s="7" t="e">
        <f t="shared" si="113"/>
        <v>#N/A</v>
      </c>
      <c r="AK166" s="7" t="e">
        <f>#REF!&amp;#REF!&amp;#REF!&amp;#REF!&amp;#REF!&amp;#REF!&amp;#REF!&amp;#REF!</f>
        <v>#REF!</v>
      </c>
      <c r="AL166" s="7" t="e">
        <f t="shared" si="114"/>
        <v>#N/A</v>
      </c>
    </row>
    <row r="167" spans="1:38" x14ac:dyDescent="0.25">
      <c r="A167" s="7" t="e">
        <v>#N/A</v>
      </c>
      <c r="B167" s="19"/>
      <c r="C167" s="8"/>
      <c r="D167" s="37"/>
      <c r="F167" s="69"/>
      <c r="G167" s="81"/>
      <c r="H167" s="69"/>
      <c r="I167" s="69"/>
      <c r="J167" s="69"/>
      <c r="K167" s="69"/>
      <c r="L167" s="77"/>
      <c r="M167" s="77"/>
      <c r="O167" s="68" t="e">
        <f t="shared" si="102"/>
        <v>#N/A</v>
      </c>
      <c r="P167" s="117" t="e">
        <f t="shared" si="87"/>
        <v>#N/A</v>
      </c>
      <c r="Q167" s="72" t="e">
        <f t="shared" si="103"/>
        <v>#N/A</v>
      </c>
      <c r="R167" s="72">
        <f t="shared" si="104"/>
        <v>0</v>
      </c>
      <c r="S167" s="72">
        <f t="shared" si="90"/>
        <v>0</v>
      </c>
      <c r="T167" s="73">
        <f t="shared" si="105"/>
        <v>0</v>
      </c>
      <c r="U167" s="73" t="e">
        <f t="shared" si="106"/>
        <v>#N/A</v>
      </c>
      <c r="V167" s="73">
        <f t="shared" si="107"/>
        <v>0</v>
      </c>
      <c r="W167" s="78"/>
      <c r="X167" s="76" t="e">
        <f t="shared" si="94"/>
        <v>#N/A</v>
      </c>
      <c r="Y167" s="114" t="e">
        <f t="shared" si="95"/>
        <v>#N/A</v>
      </c>
      <c r="Z167" s="115" t="e">
        <f t="shared" si="96"/>
        <v>#N/A</v>
      </c>
      <c r="AA167" s="75" t="e">
        <f t="shared" si="97"/>
        <v>#N/A</v>
      </c>
      <c r="AB167" s="75" t="e">
        <f t="shared" si="98"/>
        <v>#DIV/0!</v>
      </c>
      <c r="AC167" s="75" t="e">
        <f t="shared" si="99"/>
        <v>#DIV/0!</v>
      </c>
      <c r="AE167" s="112" t="s">
        <v>379</v>
      </c>
      <c r="AF167" s="113" t="str">
        <f t="shared" si="108"/>
        <v/>
      </c>
      <c r="AG167" s="76" t="str">
        <f t="shared" si="109"/>
        <v/>
      </c>
      <c r="AH167" s="7" t="b">
        <f t="shared" si="110"/>
        <v>1</v>
      </c>
      <c r="AJ167" s="7" t="e">
        <f t="shared" si="113"/>
        <v>#N/A</v>
      </c>
      <c r="AK167" s="7" t="e">
        <f>#REF!&amp;#REF!&amp;#REF!&amp;#REF!&amp;#REF!&amp;#REF!&amp;#REF!&amp;#REF!</f>
        <v>#REF!</v>
      </c>
      <c r="AL167" s="7" t="e">
        <f t="shared" si="114"/>
        <v>#N/A</v>
      </c>
    </row>
    <row r="168" spans="1:38" x14ac:dyDescent="0.25">
      <c r="A168" s="7" t="e">
        <v>#N/A</v>
      </c>
      <c r="B168" s="19"/>
      <c r="C168" s="8"/>
      <c r="D168" s="37"/>
      <c r="F168" s="69"/>
      <c r="G168" s="81"/>
      <c r="H168" s="69"/>
      <c r="I168" s="69"/>
      <c r="J168" s="69"/>
      <c r="K168" s="69"/>
      <c r="L168" s="77"/>
      <c r="M168" s="77"/>
      <c r="O168" s="68" t="e">
        <f t="shared" si="102"/>
        <v>#N/A</v>
      </c>
      <c r="P168" s="117" t="e">
        <f t="shared" si="87"/>
        <v>#N/A</v>
      </c>
      <c r="Q168" s="72" t="e">
        <f t="shared" si="103"/>
        <v>#N/A</v>
      </c>
      <c r="R168" s="72">
        <f t="shared" si="104"/>
        <v>0</v>
      </c>
      <c r="S168" s="72">
        <f t="shared" si="90"/>
        <v>0</v>
      </c>
      <c r="T168" s="73">
        <f t="shared" si="105"/>
        <v>0</v>
      </c>
      <c r="U168" s="73" t="e">
        <f t="shared" si="106"/>
        <v>#N/A</v>
      </c>
      <c r="V168" s="73">
        <f t="shared" si="107"/>
        <v>0</v>
      </c>
      <c r="W168" s="78"/>
      <c r="X168" s="76" t="e">
        <f t="shared" si="94"/>
        <v>#N/A</v>
      </c>
      <c r="Y168" s="114" t="e">
        <f t="shared" si="95"/>
        <v>#N/A</v>
      </c>
      <c r="Z168" s="115" t="e">
        <f t="shared" si="96"/>
        <v>#N/A</v>
      </c>
      <c r="AA168" s="75" t="e">
        <f t="shared" si="97"/>
        <v>#N/A</v>
      </c>
      <c r="AB168" s="75" t="e">
        <f t="shared" si="98"/>
        <v>#DIV/0!</v>
      </c>
      <c r="AC168" s="75" t="e">
        <f t="shared" si="99"/>
        <v>#DIV/0!</v>
      </c>
      <c r="AE168" s="112" t="s">
        <v>380</v>
      </c>
      <c r="AF168" s="113" t="str">
        <f t="shared" si="108"/>
        <v/>
      </c>
      <c r="AG168" s="76" t="str">
        <f t="shared" si="109"/>
        <v/>
      </c>
      <c r="AH168" s="7" t="b">
        <f t="shared" si="110"/>
        <v>1</v>
      </c>
      <c r="AJ168" s="7" t="e">
        <f t="shared" si="113"/>
        <v>#N/A</v>
      </c>
      <c r="AK168" s="7" t="e">
        <f>#REF!&amp;#REF!&amp;#REF!&amp;#REF!&amp;#REF!&amp;#REF!&amp;#REF!&amp;#REF!</f>
        <v>#REF!</v>
      </c>
      <c r="AL168" s="7" t="e">
        <f t="shared" si="114"/>
        <v>#N/A</v>
      </c>
    </row>
    <row r="169" spans="1:38" x14ac:dyDescent="0.25">
      <c r="A169" s="7" t="e">
        <v>#N/A</v>
      </c>
      <c r="B169" s="19"/>
      <c r="C169" s="8"/>
      <c r="D169" s="37"/>
      <c r="F169" s="69"/>
      <c r="G169" s="81"/>
      <c r="H169" s="69"/>
      <c r="I169" s="69"/>
      <c r="J169" s="69"/>
      <c r="K169" s="69"/>
      <c r="L169" s="77"/>
      <c r="M169" s="77"/>
      <c r="O169" s="68" t="e">
        <f t="shared" si="102"/>
        <v>#N/A</v>
      </c>
      <c r="P169" s="117" t="e">
        <f t="shared" si="87"/>
        <v>#N/A</v>
      </c>
      <c r="Q169" s="72" t="e">
        <f t="shared" si="103"/>
        <v>#N/A</v>
      </c>
      <c r="R169" s="72">
        <f t="shared" si="104"/>
        <v>0</v>
      </c>
      <c r="S169" s="72">
        <f t="shared" si="90"/>
        <v>0</v>
      </c>
      <c r="T169" s="73">
        <f t="shared" si="105"/>
        <v>0</v>
      </c>
      <c r="U169" s="73" t="e">
        <f t="shared" si="106"/>
        <v>#N/A</v>
      </c>
      <c r="V169" s="73">
        <f t="shared" si="107"/>
        <v>0</v>
      </c>
      <c r="W169" s="78"/>
      <c r="X169" s="76" t="e">
        <f t="shared" si="94"/>
        <v>#N/A</v>
      </c>
      <c r="Y169" s="114" t="e">
        <f t="shared" si="95"/>
        <v>#N/A</v>
      </c>
      <c r="Z169" s="115" t="e">
        <f t="shared" si="96"/>
        <v>#N/A</v>
      </c>
      <c r="AA169" s="75" t="e">
        <f t="shared" si="97"/>
        <v>#N/A</v>
      </c>
      <c r="AB169" s="75" t="e">
        <f t="shared" si="98"/>
        <v>#DIV/0!</v>
      </c>
      <c r="AC169" s="75" t="e">
        <f t="shared" si="99"/>
        <v>#DIV/0!</v>
      </c>
      <c r="AE169" s="112" t="s">
        <v>381</v>
      </c>
      <c r="AF169" s="113" t="str">
        <f t="shared" si="108"/>
        <v/>
      </c>
      <c r="AG169" s="76" t="str">
        <f t="shared" si="109"/>
        <v/>
      </c>
      <c r="AH169" s="7" t="b">
        <f t="shared" si="110"/>
        <v>1</v>
      </c>
      <c r="AJ169" s="7" t="e">
        <f t="shared" si="113"/>
        <v>#N/A</v>
      </c>
      <c r="AK169" s="7" t="e">
        <f>#REF!&amp;#REF!&amp;#REF!&amp;#REF!&amp;#REF!&amp;#REF!&amp;#REF!&amp;#REF!</f>
        <v>#REF!</v>
      </c>
      <c r="AL169" s="7" t="e">
        <f t="shared" si="114"/>
        <v>#N/A</v>
      </c>
    </row>
    <row r="170" spans="1:38" x14ac:dyDescent="0.25">
      <c r="A170" s="7" t="e">
        <v>#N/A</v>
      </c>
      <c r="B170" s="19"/>
      <c r="C170" s="8"/>
      <c r="D170" s="37"/>
      <c r="F170" s="69"/>
      <c r="G170" s="81"/>
      <c r="H170" s="69"/>
      <c r="I170" s="69"/>
      <c r="J170" s="69"/>
      <c r="K170" s="69"/>
      <c r="L170" s="77"/>
      <c r="M170" s="77"/>
      <c r="O170" s="68" t="e">
        <f t="shared" si="102"/>
        <v>#N/A</v>
      </c>
      <c r="P170" s="117" t="e">
        <f t="shared" si="87"/>
        <v>#N/A</v>
      </c>
      <c r="Q170" s="72" t="e">
        <f t="shared" si="103"/>
        <v>#N/A</v>
      </c>
      <c r="R170" s="72">
        <f t="shared" si="104"/>
        <v>0</v>
      </c>
      <c r="S170" s="72">
        <f t="shared" si="90"/>
        <v>0</v>
      </c>
      <c r="T170" s="73">
        <f t="shared" si="105"/>
        <v>0</v>
      </c>
      <c r="U170" s="73" t="e">
        <f t="shared" si="106"/>
        <v>#N/A</v>
      </c>
      <c r="V170" s="73">
        <f t="shared" si="107"/>
        <v>0</v>
      </c>
      <c r="W170" s="78"/>
      <c r="X170" s="76" t="e">
        <f t="shared" si="94"/>
        <v>#N/A</v>
      </c>
      <c r="Y170" s="114" t="e">
        <f t="shared" si="95"/>
        <v>#N/A</v>
      </c>
      <c r="Z170" s="115" t="e">
        <f t="shared" si="96"/>
        <v>#N/A</v>
      </c>
      <c r="AA170" s="75" t="e">
        <f t="shared" si="97"/>
        <v>#N/A</v>
      </c>
      <c r="AB170" s="75" t="e">
        <f t="shared" si="98"/>
        <v>#DIV/0!</v>
      </c>
      <c r="AC170" s="75" t="e">
        <f t="shared" si="99"/>
        <v>#DIV/0!</v>
      </c>
      <c r="AE170" s="112" t="s">
        <v>382</v>
      </c>
      <c r="AF170" s="113" t="str">
        <f t="shared" si="108"/>
        <v/>
      </c>
      <c r="AG170" s="76" t="str">
        <f t="shared" si="109"/>
        <v/>
      </c>
      <c r="AH170" s="7" t="b">
        <f t="shared" si="110"/>
        <v>1</v>
      </c>
      <c r="AJ170" s="7" t="e">
        <f t="shared" si="113"/>
        <v>#N/A</v>
      </c>
      <c r="AK170" s="7" t="e">
        <f>#REF!&amp;#REF!&amp;#REF!&amp;#REF!&amp;#REF!&amp;#REF!&amp;#REF!&amp;#REF!</f>
        <v>#REF!</v>
      </c>
      <c r="AL170" s="7" t="e">
        <f t="shared" si="114"/>
        <v>#N/A</v>
      </c>
    </row>
    <row r="171" spans="1:38" x14ac:dyDescent="0.25">
      <c r="A171" s="7" t="e">
        <v>#N/A</v>
      </c>
      <c r="B171" s="19"/>
      <c r="C171" s="8"/>
      <c r="D171" s="37"/>
      <c r="F171" s="69"/>
      <c r="G171" s="81"/>
      <c r="H171" s="69"/>
      <c r="I171" s="69"/>
      <c r="J171" s="69"/>
      <c r="K171" s="69"/>
      <c r="L171" s="77"/>
      <c r="M171" s="77"/>
      <c r="O171" s="68" t="e">
        <f t="shared" si="102"/>
        <v>#N/A</v>
      </c>
      <c r="P171" s="117" t="e">
        <f t="shared" si="87"/>
        <v>#N/A</v>
      </c>
      <c r="Q171" s="72" t="e">
        <f t="shared" si="103"/>
        <v>#N/A</v>
      </c>
      <c r="R171" s="72">
        <f t="shared" si="104"/>
        <v>0</v>
      </c>
      <c r="S171" s="72">
        <f t="shared" si="90"/>
        <v>0</v>
      </c>
      <c r="T171" s="73">
        <f t="shared" si="105"/>
        <v>0</v>
      </c>
      <c r="U171" s="73" t="e">
        <f t="shared" si="106"/>
        <v>#N/A</v>
      </c>
      <c r="V171" s="73">
        <f t="shared" si="107"/>
        <v>0</v>
      </c>
      <c r="W171" s="78"/>
      <c r="X171" s="76" t="e">
        <f t="shared" si="94"/>
        <v>#N/A</v>
      </c>
      <c r="Y171" s="114" t="e">
        <f t="shared" si="95"/>
        <v>#N/A</v>
      </c>
      <c r="Z171" s="115" t="e">
        <f t="shared" si="96"/>
        <v>#N/A</v>
      </c>
      <c r="AA171" s="75" t="e">
        <f t="shared" si="97"/>
        <v>#N/A</v>
      </c>
      <c r="AB171" s="75" t="e">
        <f t="shared" si="98"/>
        <v>#DIV/0!</v>
      </c>
      <c r="AC171" s="75" t="e">
        <f t="shared" si="99"/>
        <v>#DIV/0!</v>
      </c>
      <c r="AE171" s="112" t="s">
        <v>383</v>
      </c>
      <c r="AF171" s="113" t="str">
        <f t="shared" si="108"/>
        <v/>
      </c>
      <c r="AG171" s="76" t="str">
        <f t="shared" si="109"/>
        <v/>
      </c>
      <c r="AH171" s="7" t="b">
        <f t="shared" si="110"/>
        <v>1</v>
      </c>
      <c r="AJ171" s="7" t="e">
        <f t="shared" si="113"/>
        <v>#N/A</v>
      </c>
      <c r="AK171" s="7" t="e">
        <f>#REF!&amp;#REF!&amp;#REF!&amp;#REF!&amp;#REF!&amp;#REF!&amp;#REF!&amp;#REF!</f>
        <v>#REF!</v>
      </c>
      <c r="AL171" s="7" t="e">
        <f t="shared" si="114"/>
        <v>#N/A</v>
      </c>
    </row>
    <row r="172" spans="1:38" x14ac:dyDescent="0.25">
      <c r="A172" s="7" t="e">
        <v>#N/A</v>
      </c>
      <c r="B172" s="19"/>
      <c r="C172" s="8"/>
      <c r="D172" s="37"/>
      <c r="F172" s="69"/>
      <c r="G172" s="81"/>
      <c r="H172" s="69"/>
      <c r="I172" s="69"/>
      <c r="J172" s="69"/>
      <c r="K172" s="69"/>
      <c r="L172" s="77"/>
      <c r="M172" s="77"/>
      <c r="O172" s="68" t="e">
        <f t="shared" si="102"/>
        <v>#N/A</v>
      </c>
      <c r="P172" s="117" t="e">
        <f t="shared" si="87"/>
        <v>#N/A</v>
      </c>
      <c r="Q172" s="72" t="e">
        <f t="shared" si="103"/>
        <v>#N/A</v>
      </c>
      <c r="R172" s="72">
        <f t="shared" si="104"/>
        <v>0</v>
      </c>
      <c r="S172" s="72">
        <f t="shared" si="90"/>
        <v>0</v>
      </c>
      <c r="T172" s="73">
        <f t="shared" si="105"/>
        <v>0</v>
      </c>
      <c r="U172" s="73" t="e">
        <f t="shared" si="106"/>
        <v>#N/A</v>
      </c>
      <c r="V172" s="73">
        <f t="shared" si="107"/>
        <v>0</v>
      </c>
      <c r="W172" s="78"/>
      <c r="X172" s="76" t="e">
        <f t="shared" si="94"/>
        <v>#N/A</v>
      </c>
      <c r="Y172" s="114" t="e">
        <f t="shared" si="95"/>
        <v>#N/A</v>
      </c>
      <c r="Z172" s="115" t="e">
        <f t="shared" si="96"/>
        <v>#N/A</v>
      </c>
      <c r="AA172" s="75" t="e">
        <f t="shared" si="97"/>
        <v>#N/A</v>
      </c>
      <c r="AB172" s="75" t="e">
        <f t="shared" si="98"/>
        <v>#DIV/0!</v>
      </c>
      <c r="AC172" s="75" t="e">
        <f t="shared" si="99"/>
        <v>#DIV/0!</v>
      </c>
      <c r="AE172" s="112" t="s">
        <v>384</v>
      </c>
      <c r="AF172" s="113" t="str">
        <f t="shared" si="108"/>
        <v/>
      </c>
      <c r="AG172" s="76" t="str">
        <f t="shared" si="109"/>
        <v/>
      </c>
      <c r="AH172" s="7" t="b">
        <f t="shared" si="110"/>
        <v>1</v>
      </c>
      <c r="AJ172" s="7" t="e">
        <f t="shared" si="113"/>
        <v>#N/A</v>
      </c>
      <c r="AK172" s="7" t="e">
        <f>#REF!&amp;#REF!&amp;#REF!&amp;#REF!&amp;#REF!&amp;#REF!&amp;#REF!&amp;#REF!</f>
        <v>#REF!</v>
      </c>
      <c r="AL172" s="7" t="e">
        <f t="shared" si="114"/>
        <v>#N/A</v>
      </c>
    </row>
    <row r="173" spans="1:38" x14ac:dyDescent="0.25">
      <c r="A173" s="131" t="e">
        <v>#N/A</v>
      </c>
      <c r="B173" s="70"/>
      <c r="C173" s="93"/>
      <c r="D173" s="86"/>
      <c r="F173" s="69"/>
      <c r="G173" s="81"/>
      <c r="H173" s="69"/>
      <c r="I173" s="69"/>
      <c r="J173" s="69"/>
      <c r="K173" s="69"/>
      <c r="L173" s="77"/>
      <c r="M173" s="77"/>
      <c r="O173" s="68" t="e">
        <f t="shared" si="102"/>
        <v>#N/A</v>
      </c>
      <c r="P173" s="117" t="e">
        <f t="shared" si="87"/>
        <v>#N/A</v>
      </c>
      <c r="Q173" s="72" t="e">
        <f t="shared" si="103"/>
        <v>#N/A</v>
      </c>
      <c r="R173" s="72">
        <f t="shared" si="104"/>
        <v>0</v>
      </c>
      <c r="S173" s="72">
        <f t="shared" si="90"/>
        <v>0</v>
      </c>
      <c r="T173" s="73">
        <f t="shared" si="105"/>
        <v>0</v>
      </c>
      <c r="U173" s="73" t="e">
        <f t="shared" si="106"/>
        <v>#N/A</v>
      </c>
      <c r="V173" s="73">
        <f t="shared" si="107"/>
        <v>0</v>
      </c>
      <c r="W173" s="78"/>
      <c r="X173" s="76" t="e">
        <f t="shared" si="94"/>
        <v>#N/A</v>
      </c>
      <c r="Y173" s="114" t="e">
        <f t="shared" si="95"/>
        <v>#N/A</v>
      </c>
      <c r="Z173" s="115" t="e">
        <f t="shared" si="96"/>
        <v>#N/A</v>
      </c>
      <c r="AA173" s="75" t="e">
        <f t="shared" si="97"/>
        <v>#N/A</v>
      </c>
      <c r="AB173" s="75" t="e">
        <f t="shared" si="98"/>
        <v>#DIV/0!</v>
      </c>
      <c r="AC173" s="75" t="e">
        <f t="shared" si="99"/>
        <v>#DIV/0!</v>
      </c>
      <c r="AE173" s="112" t="s">
        <v>385</v>
      </c>
      <c r="AF173" s="113" t="str">
        <f t="shared" si="108"/>
        <v/>
      </c>
      <c r="AG173" s="76" t="str">
        <f t="shared" si="109"/>
        <v/>
      </c>
      <c r="AH173" s="7" t="b">
        <f t="shared" si="110"/>
        <v>1</v>
      </c>
      <c r="AJ173" s="7" t="e">
        <f t="shared" si="113"/>
        <v>#N/A</v>
      </c>
      <c r="AK173" s="7" t="e">
        <f>#REF!&amp;#REF!&amp;#REF!&amp;#REF!&amp;#REF!&amp;#REF!&amp;#REF!&amp;#REF!</f>
        <v>#REF!</v>
      </c>
      <c r="AL173" s="7" t="e">
        <f t="shared" si="114"/>
        <v>#N/A</v>
      </c>
    </row>
    <row r="174" spans="1:38" x14ac:dyDescent="0.25">
      <c r="AE174" s="112" t="s">
        <v>350</v>
      </c>
      <c r="AF174" s="113" t="str">
        <f t="shared" si="108"/>
        <v/>
      </c>
      <c r="AG174" s="76" t="str">
        <f t="shared" si="109"/>
        <v/>
      </c>
      <c r="AH174" s="7" t="b">
        <f t="shared" si="110"/>
        <v>1</v>
      </c>
      <c r="AJ174" s="7" t="str">
        <f t="shared" si="113"/>
        <v/>
      </c>
      <c r="AK174" s="7" t="e">
        <f>#REF!&amp;#REF!&amp;#REF!&amp;#REF!&amp;#REF!&amp;#REF!&amp;#REF!&amp;#REF!</f>
        <v>#REF!</v>
      </c>
      <c r="AL174" s="7" t="e">
        <f t="shared" si="114"/>
        <v>#REF!</v>
      </c>
    </row>
    <row r="175" spans="1:38" x14ac:dyDescent="0.25">
      <c r="AE175" s="112" t="s">
        <v>351</v>
      </c>
      <c r="AF175" s="113" t="str">
        <f t="shared" si="108"/>
        <v/>
      </c>
      <c r="AG175" s="76" t="str">
        <f t="shared" si="109"/>
        <v/>
      </c>
      <c r="AH175" s="7" t="b">
        <f t="shared" si="110"/>
        <v>1</v>
      </c>
      <c r="AJ175" s="7" t="str">
        <f t="shared" si="113"/>
        <v/>
      </c>
      <c r="AK175" s="7" t="e">
        <f>#REF!&amp;#REF!&amp;#REF!&amp;#REF!&amp;#REF!&amp;#REF!&amp;#REF!&amp;#REF!</f>
        <v>#REF!</v>
      </c>
      <c r="AL175" s="7" t="e">
        <f t="shared" si="114"/>
        <v>#REF!</v>
      </c>
    </row>
    <row r="176" spans="1:38" x14ac:dyDescent="0.25">
      <c r="AE176" s="112" t="s">
        <v>352</v>
      </c>
      <c r="AF176" s="113" t="str">
        <f t="shared" si="108"/>
        <v/>
      </c>
      <c r="AG176" s="76" t="str">
        <f t="shared" si="109"/>
        <v/>
      </c>
      <c r="AH176" s="7" t="b">
        <f t="shared" si="110"/>
        <v>1</v>
      </c>
      <c r="AJ176" s="7" t="str">
        <f t="shared" si="113"/>
        <v/>
      </c>
      <c r="AK176" s="7" t="e">
        <f>#REF!&amp;#REF!&amp;#REF!&amp;#REF!&amp;#REF!&amp;#REF!&amp;#REF!&amp;#REF!</f>
        <v>#REF!</v>
      </c>
      <c r="AL176" s="7" t="e">
        <f t="shared" si="114"/>
        <v>#REF!</v>
      </c>
    </row>
    <row r="177" spans="2:42" x14ac:dyDescent="0.25">
      <c r="AE177" s="112" t="s">
        <v>353</v>
      </c>
      <c r="AF177" s="113" t="str">
        <f t="shared" si="108"/>
        <v/>
      </c>
      <c r="AG177" s="76" t="str">
        <f t="shared" si="109"/>
        <v/>
      </c>
      <c r="AH177" s="7" t="b">
        <f t="shared" si="110"/>
        <v>1</v>
      </c>
      <c r="AJ177" s="7" t="str">
        <f t="shared" si="113"/>
        <v/>
      </c>
      <c r="AK177" s="7" t="e">
        <f>#REF!&amp;#REF!&amp;#REF!&amp;#REF!&amp;#REF!&amp;#REF!&amp;#REF!&amp;#REF!</f>
        <v>#REF!</v>
      </c>
      <c r="AL177" s="7" t="e">
        <f t="shared" si="114"/>
        <v>#REF!</v>
      </c>
    </row>
    <row r="178" spans="2:42" x14ac:dyDescent="0.25">
      <c r="AE178" s="112" t="s">
        <v>354</v>
      </c>
      <c r="AF178" s="113" t="str">
        <f t="shared" si="108"/>
        <v/>
      </c>
      <c r="AG178" s="76" t="str">
        <f t="shared" si="109"/>
        <v/>
      </c>
      <c r="AH178" s="7" t="b">
        <f t="shared" si="110"/>
        <v>1</v>
      </c>
      <c r="AJ178" s="7" t="str">
        <f t="shared" si="113"/>
        <v/>
      </c>
      <c r="AK178" s="7" t="e">
        <f>#REF!&amp;#REF!&amp;#REF!&amp;#REF!&amp;#REF!&amp;#REF!&amp;#REF!&amp;#REF!</f>
        <v>#REF!</v>
      </c>
      <c r="AL178" s="7" t="e">
        <f t="shared" si="114"/>
        <v>#REF!</v>
      </c>
    </row>
    <row r="179" spans="2:42" x14ac:dyDescent="0.25">
      <c r="AE179" s="112" t="s">
        <v>231</v>
      </c>
      <c r="AF179" s="113" t="str">
        <f t="shared" si="108"/>
        <v/>
      </c>
      <c r="AG179" s="76" t="str">
        <f t="shared" si="109"/>
        <v/>
      </c>
      <c r="AH179" s="7" t="b">
        <f t="shared" si="110"/>
        <v>1</v>
      </c>
      <c r="AJ179" s="7" t="str">
        <f t="shared" si="113"/>
        <v/>
      </c>
      <c r="AK179" s="7" t="e">
        <f>#REF!&amp;#REF!&amp;#REF!&amp;#REF!&amp;#REF!&amp;#REF!&amp;#REF!&amp;#REF!</f>
        <v>#REF!</v>
      </c>
      <c r="AL179" s="7" t="e">
        <f t="shared" si="114"/>
        <v>#REF!</v>
      </c>
    </row>
    <row r="180" spans="2:42" x14ac:dyDescent="0.25">
      <c r="AE180" s="112" t="s">
        <v>23</v>
      </c>
      <c r="AF180" s="113" t="str">
        <f t="shared" si="108"/>
        <v/>
      </c>
      <c r="AG180" s="76" t="str">
        <f t="shared" si="109"/>
        <v/>
      </c>
      <c r="AH180" s="7" t="b">
        <f t="shared" si="110"/>
        <v>1</v>
      </c>
      <c r="AJ180" s="7" t="str">
        <f t="shared" si="113"/>
        <v/>
      </c>
      <c r="AK180" s="7" t="e">
        <f>#REF!&amp;#REF!&amp;#REF!&amp;#REF!&amp;#REF!&amp;#REF!&amp;#REF!&amp;#REF!</f>
        <v>#REF!</v>
      </c>
      <c r="AL180" s="7" t="e">
        <f t="shared" si="114"/>
        <v>#REF!</v>
      </c>
    </row>
    <row r="181" spans="2:42" x14ac:dyDescent="0.25">
      <c r="AE181" s="112" t="s">
        <v>231</v>
      </c>
      <c r="AF181" s="113" t="str">
        <f t="shared" si="108"/>
        <v/>
      </c>
      <c r="AG181" s="76" t="str">
        <f t="shared" si="109"/>
        <v/>
      </c>
      <c r="AH181" s="7" t="b">
        <f t="shared" si="110"/>
        <v>1</v>
      </c>
      <c r="AJ181" s="7" t="str">
        <f t="shared" si="113"/>
        <v/>
      </c>
      <c r="AK181" s="7" t="e">
        <f>#REF!&amp;#REF!&amp;#REF!&amp;#REF!&amp;#REF!&amp;#REF!&amp;#REF!&amp;#REF!</f>
        <v>#REF!</v>
      </c>
      <c r="AL181" s="7" t="e">
        <f t="shared" si="114"/>
        <v>#REF!</v>
      </c>
    </row>
    <row r="182" spans="2:42" x14ac:dyDescent="0.25">
      <c r="AE182" s="112" t="s">
        <v>24</v>
      </c>
      <c r="AF182" s="113" t="str">
        <f t="shared" si="108"/>
        <v/>
      </c>
      <c r="AG182" s="76" t="str">
        <f t="shared" si="109"/>
        <v/>
      </c>
      <c r="AH182" s="7" t="b">
        <f t="shared" si="110"/>
        <v>1</v>
      </c>
      <c r="AJ182" s="7" t="str">
        <f t="shared" si="113"/>
        <v/>
      </c>
      <c r="AK182" s="7" t="e">
        <f>#REF!&amp;#REF!&amp;#REF!&amp;#REF!&amp;#REF!&amp;#REF!&amp;#REF!&amp;#REF!</f>
        <v>#REF!</v>
      </c>
      <c r="AL182" s="7" t="e">
        <f t="shared" si="114"/>
        <v>#REF!</v>
      </c>
    </row>
    <row r="183" spans="2:42" x14ac:dyDescent="0.25">
      <c r="AE183" s="112" t="s">
        <v>355</v>
      </c>
      <c r="AF183" s="113" t="str">
        <f t="shared" si="108"/>
        <v/>
      </c>
      <c r="AG183" s="76" t="str">
        <f t="shared" si="109"/>
        <v/>
      </c>
      <c r="AH183" s="7" t="b">
        <f t="shared" si="110"/>
        <v>1</v>
      </c>
      <c r="AJ183" s="7" t="str">
        <f t="shared" si="113"/>
        <v/>
      </c>
      <c r="AK183" s="7" t="e">
        <f>#REF!&amp;#REF!&amp;#REF!&amp;#REF!&amp;#REF!&amp;#REF!&amp;#REF!&amp;#REF!</f>
        <v>#REF!</v>
      </c>
      <c r="AL183" s="7" t="e">
        <f t="shared" si="114"/>
        <v>#REF!</v>
      </c>
    </row>
    <row r="184" spans="2:42" x14ac:dyDescent="0.25">
      <c r="AE184" s="112" t="s">
        <v>231</v>
      </c>
      <c r="AF184" s="113" t="str">
        <f t="shared" si="108"/>
        <v/>
      </c>
      <c r="AG184" s="76" t="str">
        <f t="shared" si="109"/>
        <v/>
      </c>
      <c r="AH184" s="7" t="b">
        <f t="shared" si="110"/>
        <v>1</v>
      </c>
      <c r="AJ184" s="7" t="str">
        <f t="shared" si="113"/>
        <v/>
      </c>
      <c r="AK184" s="7" t="e">
        <f>#REF!&amp;#REF!&amp;#REF!&amp;#REF!&amp;#REF!&amp;#REF!&amp;#REF!&amp;#REF!</f>
        <v>#REF!</v>
      </c>
      <c r="AL184" s="7" t="e">
        <f t="shared" si="114"/>
        <v>#REF!</v>
      </c>
    </row>
    <row r="185" spans="2:42" x14ac:dyDescent="0.25">
      <c r="AE185" s="112" t="s">
        <v>349</v>
      </c>
      <c r="AF185" s="113" t="str">
        <f t="shared" si="108"/>
        <v/>
      </c>
      <c r="AG185" s="76" t="str">
        <f t="shared" si="109"/>
        <v/>
      </c>
      <c r="AH185" s="7" t="b">
        <f t="shared" si="110"/>
        <v>1</v>
      </c>
      <c r="AJ185" s="7" t="str">
        <f t="shared" si="113"/>
        <v/>
      </c>
      <c r="AK185" s="7" t="e">
        <f>#REF!&amp;#REF!&amp;#REF!&amp;#REF!&amp;#REF!&amp;#REF!&amp;#REF!&amp;#REF!</f>
        <v>#REF!</v>
      </c>
      <c r="AL185" s="7" t="e">
        <f t="shared" si="114"/>
        <v>#REF!</v>
      </c>
    </row>
    <row r="186" spans="2:42" x14ac:dyDescent="0.25">
      <c r="AE186" s="112" t="s">
        <v>231</v>
      </c>
      <c r="AF186" s="113" t="str">
        <f t="shared" si="108"/>
        <v/>
      </c>
      <c r="AG186" s="76" t="str">
        <f t="shared" si="109"/>
        <v/>
      </c>
      <c r="AH186" s="7" t="b">
        <f t="shared" si="110"/>
        <v>1</v>
      </c>
      <c r="AJ186" s="7" t="str">
        <f t="shared" si="113"/>
        <v/>
      </c>
      <c r="AK186" s="7" t="e">
        <f>#REF!&amp;#REF!&amp;#REF!&amp;#REF!&amp;#REF!&amp;#REF!&amp;#REF!&amp;#REF!</f>
        <v>#REF!</v>
      </c>
      <c r="AL186" s="7" t="e">
        <f t="shared" si="114"/>
        <v>#REF!</v>
      </c>
    </row>
    <row r="187" spans="2:42" x14ac:dyDescent="0.25">
      <c r="AE187" s="74"/>
      <c r="AJ187" s="7" t="str">
        <f t="shared" ref="AJ187" si="115">B187&amp;D187&amp;O187&amp;P187&amp;Q187&amp;R187&amp;S187&amp;T187&amp;U187&amp;V187</f>
        <v/>
      </c>
    </row>
    <row r="188" spans="2:42" x14ac:dyDescent="0.25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1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</row>
  </sheetData>
  <mergeCells count="1">
    <mergeCell ref="O2:S2"/>
  </mergeCells>
  <conditionalFormatting sqref="Z9:Z51">
    <cfRule type="cellIs" dxfId="13" priority="17" operator="notEqual">
      <formula>0.015</formula>
    </cfRule>
  </conditionalFormatting>
  <conditionalFormatting sqref="X9:Y51">
    <cfRule type="cellIs" dxfId="12" priority="16" operator="notEqual">
      <formula>0</formula>
    </cfRule>
  </conditionalFormatting>
  <conditionalFormatting sqref="AA9:AC51">
    <cfRule type="cellIs" dxfId="11" priority="15" operator="notBetween">
      <formula>0.062</formula>
      <formula>0.068</formula>
    </cfRule>
  </conditionalFormatting>
  <conditionalFormatting sqref="X54:Y88">
    <cfRule type="cellIs" dxfId="10" priority="13" operator="notEqual">
      <formula>0</formula>
    </cfRule>
  </conditionalFormatting>
  <conditionalFormatting sqref="AA54:AC88">
    <cfRule type="cellIs" dxfId="9" priority="12" operator="notBetween">
      <formula>0.062</formula>
      <formula>0.069</formula>
    </cfRule>
  </conditionalFormatting>
  <conditionalFormatting sqref="X99:Y128">
    <cfRule type="cellIs" dxfId="8" priority="10" operator="notEqual">
      <formula>0</formula>
    </cfRule>
  </conditionalFormatting>
  <conditionalFormatting sqref="AA99:AC128">
    <cfRule type="cellIs" dxfId="7" priority="9" operator="notBetween">
      <formula>0.062</formula>
      <formula>0.068</formula>
    </cfRule>
  </conditionalFormatting>
  <conditionalFormatting sqref="X144:Y173">
    <cfRule type="cellIs" dxfId="6" priority="7" operator="notEqual">
      <formula>0</formula>
    </cfRule>
  </conditionalFormatting>
  <conditionalFormatting sqref="AA144:AC173">
    <cfRule type="cellIs" dxfId="5" priority="6" operator="notBetween">
      <formula>0.062</formula>
      <formula>0.069</formula>
    </cfRule>
  </conditionalFormatting>
  <conditionalFormatting sqref="AH9:AH51 AH54:AH96 AH99:AH141 AH144:AH186">
    <cfRule type="cellIs" dxfId="4" priority="5" operator="notEqual">
      <formula>TRUE</formula>
    </cfRule>
  </conditionalFormatting>
  <conditionalFormatting sqref="Z54:Z88">
    <cfRule type="cellIs" dxfId="3" priority="4" operator="notEqual">
      <formula>0.015</formula>
    </cfRule>
  </conditionalFormatting>
  <conditionalFormatting sqref="Z99:Z128">
    <cfRule type="cellIs" dxfId="2" priority="3" operator="notEqual">
      <formula>0.015</formula>
    </cfRule>
  </conditionalFormatting>
  <conditionalFormatting sqref="Z144:Z173">
    <cfRule type="cellIs" dxfId="1" priority="2" operator="notEqual">
      <formula>0.015</formula>
    </cfRule>
  </conditionalFormatting>
  <conditionalFormatting sqref="AL9:AL51 AL54:AL96 AL99:AL141 AL144:AL186">
    <cfRule type="cellIs" dxfId="0" priority="1" operator="notEqual">
      <formula>TRUE</formula>
    </cfRule>
  </conditionalFormatting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3" tint="-0.499984740745262"/>
    <pageSetUpPr fitToPage="1"/>
  </sheetPr>
  <dimension ref="A1:T62"/>
  <sheetViews>
    <sheetView showGridLines="0" zoomScale="85" zoomScaleNormal="85" workbookViewId="0">
      <pane ySplit="7" topLeftCell="A8" activePane="bottomLeft" state="frozen"/>
      <selection activeCell="B4" sqref="B4:T5"/>
      <selection pane="bottomLeft" activeCell="N47" sqref="N47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" width="10.28515625" style="7" customWidth="1"/>
    <col min="17" max="17" width="14.28515625" style="7" bestFit="1" customWidth="1"/>
    <col min="18" max="18" width="9.140625" style="7" customWidth="1"/>
    <col min="19" max="20" width="10.28515625" style="7" customWidth="1"/>
    <col min="21" max="16384" width="9.140625" style="7"/>
  </cols>
  <sheetData>
    <row r="1" spans="1:20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</row>
    <row r="3" spans="1:20" s="5" customFormat="1" ht="15.6" customHeight="1" x14ac:dyDescent="0.25">
      <c r="A3" s="1"/>
      <c r="B3" s="167" t="s">
        <v>85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47"/>
      <c r="P3" s="47"/>
      <c r="Q3" s="47"/>
      <c r="R3" s="47"/>
      <c r="S3" s="47"/>
    </row>
    <row r="4" spans="1:20" ht="15.75" customHeight="1" x14ac:dyDescent="0.25">
      <c r="A4" s="1"/>
      <c r="B4" s="168" t="s">
        <v>109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"/>
    </row>
    <row r="5" spans="1:20" ht="6.4" customHeight="1" x14ac:dyDescent="0.25">
      <c r="A5" s="1"/>
      <c r="B5" s="139"/>
      <c r="C5" s="8"/>
      <c r="D5" s="9"/>
      <c r="E5" s="1"/>
      <c r="F5" s="10"/>
      <c r="G5" s="8"/>
      <c r="H5" s="10"/>
      <c r="I5" s="8"/>
      <c r="J5" s="10"/>
      <c r="K5" s="1"/>
      <c r="L5" s="10"/>
      <c r="M5" s="8"/>
      <c r="N5" s="10"/>
      <c r="O5" s="1"/>
    </row>
    <row r="6" spans="1:20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6</v>
      </c>
      <c r="M6" s="13"/>
      <c r="N6" s="16" t="s">
        <v>31</v>
      </c>
      <c r="O6" s="11"/>
    </row>
    <row r="7" spans="1:20" s="18" customFormat="1" ht="4.5" customHeight="1" x14ac:dyDescent="0.2">
      <c r="A7" s="1"/>
      <c r="B7" s="88"/>
      <c r="C7" s="8"/>
      <c r="D7" s="17"/>
      <c r="E7" s="1"/>
      <c r="F7" s="89"/>
      <c r="G7" s="8"/>
      <c r="H7" s="89"/>
      <c r="I7" s="8"/>
      <c r="J7" s="89"/>
      <c r="K7" s="1"/>
      <c r="L7" s="89"/>
      <c r="M7" s="8"/>
      <c r="N7" s="89"/>
      <c r="O7" s="1"/>
    </row>
    <row r="8" spans="1:20" x14ac:dyDescent="0.25">
      <c r="A8" s="1"/>
      <c r="B8" s="19">
        <v>1100</v>
      </c>
      <c r="C8" s="8"/>
      <c r="D8" s="37" t="s">
        <v>8</v>
      </c>
      <c r="E8" s="1"/>
      <c r="F8" s="39">
        <f>J8/(1-'Reaj 2018 - Região ABC e GRU'!$V$4)</f>
        <v>425.38071065989845</v>
      </c>
      <c r="G8" s="40"/>
      <c r="H8" s="39">
        <f>F8-J8</f>
        <v>6.3807106598984547</v>
      </c>
      <c r="I8" s="40"/>
      <c r="J8" s="39">
        <f>'Reaj 2018 - Região ABC e GRU'!T9</f>
        <v>419</v>
      </c>
      <c r="K8" s="41"/>
      <c r="L8" s="39">
        <f>F8*6</f>
        <v>2552.284263959391</v>
      </c>
      <c r="M8" s="40"/>
      <c r="N8" s="39">
        <f>J8*6</f>
        <v>2514</v>
      </c>
      <c r="O8" s="1"/>
      <c r="Q8" s="22"/>
    </row>
    <row r="9" spans="1:20" x14ac:dyDescent="0.25">
      <c r="A9" s="1"/>
      <c r="B9" s="48">
        <v>1124</v>
      </c>
      <c r="C9" s="49"/>
      <c r="D9" s="37" t="s">
        <v>9</v>
      </c>
      <c r="E9" s="1"/>
      <c r="F9" s="39">
        <f>J9/(1-'Reaj 2018 - Região ABC e GRU'!$V$4)</f>
        <v>368.52791878172587</v>
      </c>
      <c r="G9" s="40"/>
      <c r="H9" s="39">
        <f t="shared" ref="H9:H25" si="0">F9-J9</f>
        <v>5.527918781725873</v>
      </c>
      <c r="I9" s="40"/>
      <c r="J9" s="39">
        <f>'Reaj 2018 - Região ABC e GRU'!T10</f>
        <v>363</v>
      </c>
      <c r="K9" s="41"/>
      <c r="L9" s="39">
        <f t="shared" ref="L9:L25" si="1">F9*6</f>
        <v>2211.1675126903551</v>
      </c>
      <c r="M9" s="40"/>
      <c r="N9" s="39">
        <f t="shared" ref="N9:N25" si="2">J9*6</f>
        <v>2178</v>
      </c>
      <c r="O9" s="1"/>
      <c r="P9" s="22"/>
      <c r="Q9" s="22"/>
      <c r="R9" s="22"/>
      <c r="S9" s="22"/>
      <c r="T9" s="22"/>
    </row>
    <row r="10" spans="1:20" x14ac:dyDescent="0.25">
      <c r="A10" s="1"/>
      <c r="B10" s="19">
        <v>1133</v>
      </c>
      <c r="C10" s="8"/>
      <c r="D10" s="37" t="s">
        <v>55</v>
      </c>
      <c r="E10" s="1"/>
      <c r="F10" s="39">
        <f>J10/(1-'Reaj 2018 - Região ABC e GRU'!$V$4)</f>
        <v>362.43654822335026</v>
      </c>
      <c r="G10" s="40"/>
      <c r="H10" s="39">
        <f t="shared" si="0"/>
        <v>5.4365482233502576</v>
      </c>
      <c r="I10" s="40"/>
      <c r="J10" s="39">
        <f>'Reaj 2018 - Região ABC e GRU'!T11</f>
        <v>357</v>
      </c>
      <c r="K10" s="41"/>
      <c r="L10" s="39">
        <f t="shared" si="1"/>
        <v>2174.6192893401017</v>
      </c>
      <c r="M10" s="40"/>
      <c r="N10" s="39">
        <f t="shared" si="2"/>
        <v>2142</v>
      </c>
      <c r="O10" s="1"/>
      <c r="P10" s="22"/>
      <c r="Q10" s="22"/>
      <c r="R10" s="22"/>
      <c r="S10" s="22"/>
      <c r="T10" s="22"/>
    </row>
    <row r="11" spans="1:20" x14ac:dyDescent="0.25">
      <c r="A11" s="1"/>
      <c r="B11" s="19">
        <v>2007</v>
      </c>
      <c r="C11" s="8"/>
      <c r="D11" s="37" t="s">
        <v>52</v>
      </c>
      <c r="E11" s="1"/>
      <c r="F11" s="39">
        <f>J11/(1-'Reaj 2018 - Região ABC e GRU'!$V$4)</f>
        <v>344.16243654822335</v>
      </c>
      <c r="G11" s="40"/>
      <c r="H11" s="39">
        <f t="shared" si="0"/>
        <v>5.1624365482233543</v>
      </c>
      <c r="I11" s="40"/>
      <c r="J11" s="39">
        <f>'Reaj 2018 - Região ABC e GRU'!T12</f>
        <v>339</v>
      </c>
      <c r="K11" s="41"/>
      <c r="L11" s="39">
        <f t="shared" si="1"/>
        <v>2064.9746192893399</v>
      </c>
      <c r="M11" s="40"/>
      <c r="N11" s="39">
        <f t="shared" si="2"/>
        <v>2034</v>
      </c>
      <c r="O11" s="1"/>
      <c r="P11" s="22"/>
      <c r="Q11" s="22"/>
      <c r="R11" s="22"/>
      <c r="S11" s="22"/>
      <c r="T11" s="22"/>
    </row>
    <row r="12" spans="1:20" x14ac:dyDescent="0.25">
      <c r="A12" s="1"/>
      <c r="B12" s="19">
        <v>1116</v>
      </c>
      <c r="C12" s="8"/>
      <c r="D12" s="37" t="s">
        <v>50</v>
      </c>
      <c r="E12" s="1"/>
      <c r="F12" s="39">
        <f>J12/(1-'Reaj 2018 - Região ABC e GRU'!$V$4)</f>
        <v>383.75634517766497</v>
      </c>
      <c r="G12" s="40"/>
      <c r="H12" s="39">
        <f t="shared" si="0"/>
        <v>5.7563451776649686</v>
      </c>
      <c r="I12" s="40"/>
      <c r="J12" s="39">
        <f>'Reaj 2018 - Região ABC e GRU'!T13</f>
        <v>378</v>
      </c>
      <c r="K12" s="41"/>
      <c r="L12" s="39">
        <f t="shared" si="1"/>
        <v>2302.5380710659897</v>
      </c>
      <c r="M12" s="40"/>
      <c r="N12" s="39">
        <f t="shared" si="2"/>
        <v>2268</v>
      </c>
      <c r="O12" s="1"/>
      <c r="P12" s="22"/>
      <c r="Q12" s="22"/>
      <c r="R12" s="22"/>
      <c r="S12" s="22"/>
      <c r="T12" s="22"/>
    </row>
    <row r="13" spans="1:20" x14ac:dyDescent="0.25">
      <c r="A13" s="1"/>
      <c r="B13" s="19">
        <v>1107</v>
      </c>
      <c r="C13" s="8"/>
      <c r="D13" s="37" t="s">
        <v>10</v>
      </c>
      <c r="E13" s="1"/>
      <c r="F13" s="39">
        <f>J13/(1-'Reaj 2018 - Região ABC e GRU'!$V$4)</f>
        <v>385.78680203045684</v>
      </c>
      <c r="G13" s="40"/>
      <c r="H13" s="39">
        <f t="shared" si="0"/>
        <v>5.7868020304568404</v>
      </c>
      <c r="I13" s="40"/>
      <c r="J13" s="39">
        <f>'Reaj 2018 - Região ABC e GRU'!T14</f>
        <v>380</v>
      </c>
      <c r="K13" s="41"/>
      <c r="L13" s="39">
        <f t="shared" si="1"/>
        <v>2314.7208121827412</v>
      </c>
      <c r="M13" s="40"/>
      <c r="N13" s="39">
        <f t="shared" si="2"/>
        <v>2280</v>
      </c>
      <c r="O13" s="1"/>
      <c r="P13" s="22"/>
      <c r="Q13" s="22"/>
      <c r="R13" s="22"/>
      <c r="S13" s="22"/>
      <c r="T13" s="22"/>
    </row>
    <row r="14" spans="1:20" x14ac:dyDescent="0.25">
      <c r="A14" s="1"/>
      <c r="B14" s="19">
        <v>2008</v>
      </c>
      <c r="C14" s="8"/>
      <c r="D14" s="37" t="s">
        <v>36</v>
      </c>
      <c r="E14" s="1"/>
      <c r="F14" s="39">
        <f>J14/(1-'Reaj 2018 - Região ABC e GRU'!$V$4)</f>
        <v>344.16243654822335</v>
      </c>
      <c r="G14" s="40"/>
      <c r="H14" s="39">
        <f t="shared" si="0"/>
        <v>5.1624365482233543</v>
      </c>
      <c r="I14" s="40"/>
      <c r="J14" s="39">
        <f>'Reaj 2018 - Região ABC e GRU'!T15</f>
        <v>339</v>
      </c>
      <c r="K14" s="41"/>
      <c r="L14" s="39">
        <f t="shared" si="1"/>
        <v>2064.9746192893399</v>
      </c>
      <c r="M14" s="40"/>
      <c r="N14" s="39">
        <f t="shared" si="2"/>
        <v>2034</v>
      </c>
      <c r="O14" s="1"/>
      <c r="P14" s="22"/>
      <c r="Q14" s="22"/>
      <c r="R14" s="22"/>
      <c r="S14" s="22"/>
      <c r="T14" s="22"/>
    </row>
    <row r="15" spans="1:20" x14ac:dyDescent="0.25">
      <c r="A15" s="1"/>
      <c r="B15" s="19">
        <v>1130</v>
      </c>
      <c r="C15" s="8"/>
      <c r="D15" s="37" t="s">
        <v>41</v>
      </c>
      <c r="E15" s="94"/>
      <c r="F15" s="39">
        <f>J15/(1-'Reaj 2018 - Região ABC e GRU'!$V$4)</f>
        <v>695.43147208121832</v>
      </c>
      <c r="G15" s="40"/>
      <c r="H15" s="39">
        <f t="shared" si="0"/>
        <v>10.431472081218317</v>
      </c>
      <c r="I15" s="40"/>
      <c r="J15" s="39">
        <f>'Reaj 2018 - Região ABC e GRU'!T16</f>
        <v>685</v>
      </c>
      <c r="K15" s="41"/>
      <c r="L15" s="39">
        <f t="shared" si="1"/>
        <v>4172.5888324873104</v>
      </c>
      <c r="M15" s="40"/>
      <c r="N15" s="39">
        <f t="shared" si="2"/>
        <v>4110</v>
      </c>
      <c r="O15" s="1"/>
      <c r="P15" s="22"/>
      <c r="Q15" s="22"/>
      <c r="R15" s="22"/>
      <c r="S15" s="22"/>
      <c r="T15" s="22"/>
    </row>
    <row r="16" spans="1:20" x14ac:dyDescent="0.25">
      <c r="A16" s="1"/>
      <c r="B16" s="19">
        <v>1112</v>
      </c>
      <c r="C16" s="8"/>
      <c r="D16" s="37" t="s">
        <v>11</v>
      </c>
      <c r="E16" s="1"/>
      <c r="F16" s="39">
        <f>J16/(1-'Reaj 2018 - Região ABC e GRU'!$V$4)</f>
        <v>368.52791878172587</v>
      </c>
      <c r="G16" s="40"/>
      <c r="H16" s="39">
        <f t="shared" si="0"/>
        <v>5.527918781725873</v>
      </c>
      <c r="I16" s="40"/>
      <c r="J16" s="39">
        <f>'Reaj 2018 - Região ABC e GRU'!T17</f>
        <v>363</v>
      </c>
      <c r="K16" s="41"/>
      <c r="L16" s="39">
        <f t="shared" si="1"/>
        <v>2211.1675126903551</v>
      </c>
      <c r="M16" s="40"/>
      <c r="N16" s="39">
        <f t="shared" si="2"/>
        <v>2178</v>
      </c>
      <c r="O16" s="1"/>
      <c r="P16" s="22"/>
      <c r="Q16" s="22"/>
      <c r="R16" s="22"/>
      <c r="S16" s="22"/>
      <c r="T16" s="22"/>
    </row>
    <row r="17" spans="1:20" x14ac:dyDescent="0.25">
      <c r="A17" s="1"/>
      <c r="B17" s="19">
        <v>1117</v>
      </c>
      <c r="C17" s="8"/>
      <c r="D17" s="37" t="s">
        <v>43</v>
      </c>
      <c r="E17" s="1"/>
      <c r="F17" s="39">
        <f>J17/(1-'Reaj 2018 - Região ABC e GRU'!$V$4)</f>
        <v>362.43654822335026</v>
      </c>
      <c r="G17" s="40"/>
      <c r="H17" s="39">
        <f t="shared" si="0"/>
        <v>5.4365482233502576</v>
      </c>
      <c r="I17" s="40"/>
      <c r="J17" s="39">
        <f>'Reaj 2018 - Região ABC e GRU'!T18</f>
        <v>357</v>
      </c>
      <c r="K17" s="41"/>
      <c r="L17" s="39">
        <f t="shared" si="1"/>
        <v>2174.6192893401017</v>
      </c>
      <c r="M17" s="40"/>
      <c r="N17" s="39">
        <f t="shared" si="2"/>
        <v>2142</v>
      </c>
      <c r="O17" s="1"/>
      <c r="P17" s="22"/>
      <c r="Q17" s="22"/>
      <c r="R17" s="22"/>
      <c r="S17" s="22"/>
      <c r="T17" s="22"/>
    </row>
    <row r="18" spans="1:20" x14ac:dyDescent="0.25">
      <c r="A18" s="1"/>
      <c r="B18" s="19">
        <v>1129</v>
      </c>
      <c r="C18" s="8"/>
      <c r="D18" s="37" t="s">
        <v>56</v>
      </c>
      <c r="E18" s="1"/>
      <c r="F18" s="39">
        <f>J18/(1-'Reaj 2018 - Região ABC e GRU'!$V$4)</f>
        <v>362.43654822335026</v>
      </c>
      <c r="G18" s="40"/>
      <c r="H18" s="39">
        <f t="shared" si="0"/>
        <v>5.4365482233502576</v>
      </c>
      <c r="I18" s="40"/>
      <c r="J18" s="39">
        <f>'Reaj 2018 - Região ABC e GRU'!T19</f>
        <v>357</v>
      </c>
      <c r="K18" s="41"/>
      <c r="L18" s="39">
        <f t="shared" si="1"/>
        <v>2174.6192893401017</v>
      </c>
      <c r="M18" s="40"/>
      <c r="N18" s="39">
        <f t="shared" si="2"/>
        <v>2142</v>
      </c>
      <c r="O18" s="1"/>
      <c r="P18" s="22"/>
      <c r="Q18" s="22"/>
      <c r="R18" s="22"/>
      <c r="S18" s="22"/>
      <c r="T18" s="22"/>
    </row>
    <row r="19" spans="1:20" x14ac:dyDescent="0.25">
      <c r="A19" s="1"/>
      <c r="B19" s="19">
        <v>1120</v>
      </c>
      <c r="C19" s="8"/>
      <c r="D19" s="37" t="s">
        <v>44</v>
      </c>
      <c r="E19" s="1"/>
      <c r="F19" s="39">
        <f>J19/(1-'Reaj 2018 - Região ABC e GRU'!$V$4)</f>
        <v>362.43654822335026</v>
      </c>
      <c r="G19" s="40"/>
      <c r="H19" s="39">
        <f t="shared" si="0"/>
        <v>5.4365482233502576</v>
      </c>
      <c r="I19" s="40"/>
      <c r="J19" s="39">
        <f>'Reaj 2018 - Região ABC e GRU'!T20</f>
        <v>357</v>
      </c>
      <c r="K19" s="41"/>
      <c r="L19" s="39">
        <f t="shared" si="1"/>
        <v>2174.6192893401017</v>
      </c>
      <c r="M19" s="40"/>
      <c r="N19" s="39">
        <f t="shared" si="2"/>
        <v>2142</v>
      </c>
      <c r="O19" s="1"/>
      <c r="P19" s="22"/>
      <c r="Q19" s="22"/>
      <c r="R19" s="22"/>
      <c r="S19" s="22"/>
      <c r="T19" s="22"/>
    </row>
    <row r="20" spans="1:20" x14ac:dyDescent="0.25">
      <c r="A20" s="1"/>
      <c r="B20" s="19">
        <v>1113</v>
      </c>
      <c r="C20" s="8"/>
      <c r="D20" s="37" t="s">
        <v>49</v>
      </c>
      <c r="E20" s="1"/>
      <c r="F20" s="39">
        <f>J20/(1-'Reaj 2018 - Região ABC e GRU'!$V$4)</f>
        <v>362.43654822335026</v>
      </c>
      <c r="G20" s="40"/>
      <c r="H20" s="39">
        <f t="shared" si="0"/>
        <v>5.4365482233502576</v>
      </c>
      <c r="I20" s="40"/>
      <c r="J20" s="39">
        <f>'Reaj 2018 - Região ABC e GRU'!T21</f>
        <v>357</v>
      </c>
      <c r="K20" s="41"/>
      <c r="L20" s="39">
        <f t="shared" si="1"/>
        <v>2174.6192893401017</v>
      </c>
      <c r="M20" s="40"/>
      <c r="N20" s="39">
        <f t="shared" si="2"/>
        <v>2142</v>
      </c>
      <c r="O20" s="1"/>
      <c r="P20" s="22"/>
      <c r="Q20" s="22"/>
      <c r="R20" s="22"/>
      <c r="S20" s="22"/>
      <c r="T20" s="22"/>
    </row>
    <row r="21" spans="1:20" x14ac:dyDescent="0.25">
      <c r="A21" s="1"/>
      <c r="B21" s="19">
        <v>1105</v>
      </c>
      <c r="C21" s="8"/>
      <c r="D21" s="37" t="s">
        <v>12</v>
      </c>
      <c r="E21" s="1"/>
      <c r="F21" s="39">
        <f>J21/(1-'Reaj 2018 - Região ABC e GRU'!$V$4)</f>
        <v>368.52791878172587</v>
      </c>
      <c r="G21" s="40"/>
      <c r="H21" s="39">
        <f t="shared" si="0"/>
        <v>5.527918781725873</v>
      </c>
      <c r="I21" s="40"/>
      <c r="J21" s="39">
        <f>'Reaj 2018 - Região ABC e GRU'!T22</f>
        <v>363</v>
      </c>
      <c r="K21" s="41"/>
      <c r="L21" s="39">
        <f t="shared" si="1"/>
        <v>2211.1675126903551</v>
      </c>
      <c r="M21" s="40"/>
      <c r="N21" s="39">
        <f t="shared" si="2"/>
        <v>2178</v>
      </c>
      <c r="O21" s="1"/>
      <c r="P21" s="22"/>
      <c r="Q21" s="22"/>
      <c r="R21" s="22"/>
      <c r="S21" s="22"/>
      <c r="T21" s="22"/>
    </row>
    <row r="22" spans="1:20" ht="16.5" customHeight="1" x14ac:dyDescent="0.25">
      <c r="A22" s="1"/>
      <c r="B22" s="19">
        <v>1128</v>
      </c>
      <c r="C22" s="8"/>
      <c r="D22" s="37" t="s">
        <v>45</v>
      </c>
      <c r="E22" s="1"/>
      <c r="F22" s="39">
        <f>J22/(1-'Reaj 2018 - Região ABC e GRU'!$V$4)</f>
        <v>362.43654822335026</v>
      </c>
      <c r="G22" s="40"/>
      <c r="H22" s="39">
        <f t="shared" si="0"/>
        <v>5.4365482233502576</v>
      </c>
      <c r="I22" s="40"/>
      <c r="J22" s="39">
        <f>'Reaj 2018 - Região ABC e GRU'!T23</f>
        <v>357</v>
      </c>
      <c r="K22" s="41"/>
      <c r="L22" s="39">
        <f t="shared" si="1"/>
        <v>2174.6192893401017</v>
      </c>
      <c r="M22" s="40"/>
      <c r="N22" s="39">
        <f t="shared" si="2"/>
        <v>2142</v>
      </c>
      <c r="O22" s="1"/>
      <c r="P22" s="22"/>
      <c r="Q22" s="22"/>
      <c r="R22" s="22"/>
      <c r="S22" s="22"/>
      <c r="T22" s="22"/>
    </row>
    <row r="23" spans="1:20" x14ac:dyDescent="0.25">
      <c r="A23" s="1"/>
      <c r="B23" s="19">
        <v>1125</v>
      </c>
      <c r="C23" s="8"/>
      <c r="D23" s="37" t="s">
        <v>13</v>
      </c>
      <c r="E23" s="1"/>
      <c r="F23" s="39">
        <f>J23/(1-'Reaj 2018 - Região ABC e GRU'!$V$4)</f>
        <v>368.52791878172587</v>
      </c>
      <c r="G23" s="40"/>
      <c r="H23" s="39">
        <f t="shared" si="0"/>
        <v>5.527918781725873</v>
      </c>
      <c r="I23" s="40"/>
      <c r="J23" s="39">
        <f>'Reaj 2018 - Região ABC e GRU'!T24</f>
        <v>363</v>
      </c>
      <c r="K23" s="41"/>
      <c r="L23" s="39">
        <f t="shared" si="1"/>
        <v>2211.1675126903551</v>
      </c>
      <c r="M23" s="40"/>
      <c r="N23" s="39">
        <f t="shared" si="2"/>
        <v>2178</v>
      </c>
      <c r="O23" s="1"/>
      <c r="P23" s="22"/>
      <c r="Q23" s="22"/>
      <c r="R23" s="22"/>
      <c r="S23" s="22"/>
      <c r="T23" s="22"/>
    </row>
    <row r="24" spans="1:20" x14ac:dyDescent="0.25">
      <c r="A24" s="1"/>
      <c r="B24" s="48">
        <v>1114</v>
      </c>
      <c r="C24" s="49"/>
      <c r="D24" s="37" t="s">
        <v>14</v>
      </c>
      <c r="E24" s="1"/>
      <c r="F24" s="39">
        <f>J24/(1-'Reaj 2018 - Região ABC e GRU'!$V$4)</f>
        <v>368.52791878172587</v>
      </c>
      <c r="G24" s="40"/>
      <c r="H24" s="39">
        <f t="shared" si="0"/>
        <v>5.527918781725873</v>
      </c>
      <c r="I24" s="40"/>
      <c r="J24" s="39">
        <f>'Reaj 2018 - Região ABC e GRU'!T25</f>
        <v>363</v>
      </c>
      <c r="K24" s="41"/>
      <c r="L24" s="39">
        <f t="shared" si="1"/>
        <v>2211.1675126903551</v>
      </c>
      <c r="M24" s="40"/>
      <c r="N24" s="39">
        <f t="shared" si="2"/>
        <v>2178</v>
      </c>
      <c r="O24" s="1"/>
      <c r="P24" s="22"/>
      <c r="Q24" s="22"/>
      <c r="R24" s="22"/>
      <c r="S24" s="22"/>
      <c r="T24" s="22"/>
    </row>
    <row r="25" spans="1:20" x14ac:dyDescent="0.25">
      <c r="A25" s="1"/>
      <c r="B25" s="19">
        <v>1132</v>
      </c>
      <c r="C25" s="8"/>
      <c r="D25" s="37" t="s">
        <v>46</v>
      </c>
      <c r="E25" s="1"/>
      <c r="F25" s="39">
        <f>J25/(1-'Reaj 2018 - Região ABC e GRU'!$V$4)</f>
        <v>362.43654822335026</v>
      </c>
      <c r="G25" s="40"/>
      <c r="H25" s="39">
        <f t="shared" si="0"/>
        <v>5.4365482233502576</v>
      </c>
      <c r="I25" s="40"/>
      <c r="J25" s="39">
        <f>'Reaj 2018 - Região ABC e GRU'!T26</f>
        <v>357</v>
      </c>
      <c r="K25" s="41"/>
      <c r="L25" s="39">
        <f t="shared" si="1"/>
        <v>2174.6192893401017</v>
      </c>
      <c r="M25" s="40"/>
      <c r="N25" s="39">
        <f t="shared" si="2"/>
        <v>2142</v>
      </c>
      <c r="O25" s="1"/>
      <c r="P25" s="22"/>
      <c r="Q25" s="22"/>
      <c r="R25" s="22"/>
      <c r="S25" s="22"/>
      <c r="T25" s="22"/>
    </row>
    <row r="26" spans="1:20" x14ac:dyDescent="0.25">
      <c r="A26" s="1"/>
      <c r="B26" s="19">
        <v>1115</v>
      </c>
      <c r="C26" s="8"/>
      <c r="D26" s="37" t="s">
        <v>15</v>
      </c>
      <c r="E26" s="1"/>
      <c r="F26" s="39">
        <f>J26/(1-'Reaj 2018 - Região ABC e GRU'!$V$4)</f>
        <v>368.52791878172587</v>
      </c>
      <c r="G26" s="40"/>
      <c r="H26" s="39">
        <f t="shared" ref="H26:H43" si="3">F26-J26</f>
        <v>5.527918781725873</v>
      </c>
      <c r="I26" s="40"/>
      <c r="J26" s="39">
        <f>'Reaj 2018 - Região ABC e GRU'!T27</f>
        <v>363</v>
      </c>
      <c r="K26" s="41"/>
      <c r="L26" s="39">
        <f t="shared" ref="L26:L43" si="4">F26*6</f>
        <v>2211.1675126903551</v>
      </c>
      <c r="M26" s="40"/>
      <c r="N26" s="39">
        <f t="shared" ref="N26:N43" si="5">J26*6</f>
        <v>2178</v>
      </c>
      <c r="O26" s="1"/>
      <c r="P26" s="22"/>
      <c r="Q26" s="22"/>
      <c r="R26" s="22"/>
      <c r="S26" s="22"/>
      <c r="T26" s="22"/>
    </row>
    <row r="27" spans="1:20" x14ac:dyDescent="0.25">
      <c r="A27" s="1"/>
      <c r="B27" s="19">
        <v>1126</v>
      </c>
      <c r="C27" s="8"/>
      <c r="D27" s="37" t="s">
        <v>29</v>
      </c>
      <c r="E27" s="1"/>
      <c r="F27" s="39">
        <f>J27/(1-'Reaj 2018 - Região ABC e GRU'!$V$4)</f>
        <v>368.52791878172587</v>
      </c>
      <c r="G27" s="40"/>
      <c r="H27" s="39">
        <f t="shared" si="3"/>
        <v>5.527918781725873</v>
      </c>
      <c r="I27" s="40"/>
      <c r="J27" s="39">
        <f>'Reaj 2018 - Região ABC e GRU'!T28</f>
        <v>363</v>
      </c>
      <c r="K27" s="41"/>
      <c r="L27" s="39">
        <f t="shared" si="4"/>
        <v>2211.1675126903551</v>
      </c>
      <c r="M27" s="40"/>
      <c r="N27" s="39">
        <f t="shared" si="5"/>
        <v>2178</v>
      </c>
      <c r="O27" s="1"/>
      <c r="P27" s="22"/>
      <c r="Q27" s="22"/>
      <c r="R27" s="22"/>
      <c r="S27" s="22"/>
      <c r="T27" s="22"/>
    </row>
    <row r="28" spans="1:20" x14ac:dyDescent="0.25">
      <c r="A28" s="1"/>
      <c r="B28" s="19">
        <v>1122</v>
      </c>
      <c r="C28" s="8"/>
      <c r="D28" s="37" t="s">
        <v>16</v>
      </c>
      <c r="E28" s="1"/>
      <c r="F28" s="39">
        <f>J28/(1-'Reaj 2018 - Região ABC e GRU'!$V$4)</f>
        <v>385.78680203045684</v>
      </c>
      <c r="G28" s="40"/>
      <c r="H28" s="39">
        <f t="shared" si="3"/>
        <v>5.7868020304568404</v>
      </c>
      <c r="I28" s="40"/>
      <c r="J28" s="39">
        <f>'Reaj 2018 - Região ABC e GRU'!T29</f>
        <v>380</v>
      </c>
      <c r="K28" s="41"/>
      <c r="L28" s="39">
        <f t="shared" si="4"/>
        <v>2314.7208121827412</v>
      </c>
      <c r="M28" s="40"/>
      <c r="N28" s="39">
        <f t="shared" si="5"/>
        <v>2280</v>
      </c>
      <c r="O28" s="1"/>
      <c r="P28" s="22"/>
      <c r="Q28" s="22"/>
      <c r="R28" s="22"/>
      <c r="S28" s="22"/>
      <c r="T28" s="22"/>
    </row>
    <row r="29" spans="1:20" x14ac:dyDescent="0.25">
      <c r="A29" s="1"/>
      <c r="B29" s="19">
        <v>2009</v>
      </c>
      <c r="C29" s="8"/>
      <c r="D29" s="37" t="s">
        <v>37</v>
      </c>
      <c r="E29" s="1"/>
      <c r="F29" s="39">
        <f>J29/(1-'Reaj 2018 - Região ABC e GRU'!$V$4)</f>
        <v>344.16243654822335</v>
      </c>
      <c r="G29" s="40"/>
      <c r="H29" s="39">
        <f t="shared" si="3"/>
        <v>5.1624365482233543</v>
      </c>
      <c r="I29" s="40"/>
      <c r="J29" s="39">
        <f>'Reaj 2018 - Região ABC e GRU'!T30</f>
        <v>339</v>
      </c>
      <c r="K29" s="41"/>
      <c r="L29" s="39">
        <f t="shared" si="4"/>
        <v>2064.9746192893399</v>
      </c>
      <c r="M29" s="40"/>
      <c r="N29" s="39">
        <f t="shared" si="5"/>
        <v>2034</v>
      </c>
      <c r="O29" s="1"/>
      <c r="P29" s="22"/>
      <c r="Q29" s="22"/>
      <c r="R29" s="22"/>
      <c r="S29" s="22"/>
      <c r="T29" s="22"/>
    </row>
    <row r="30" spans="1:20" x14ac:dyDescent="0.25">
      <c r="A30" s="1"/>
      <c r="B30" s="48">
        <v>1101</v>
      </c>
      <c r="C30" s="49"/>
      <c r="D30" s="37" t="s">
        <v>54</v>
      </c>
      <c r="E30" s="1"/>
      <c r="F30" s="39">
        <f>J30/(1-'Reaj 2018 - Região ABC e GRU'!$V$4)</f>
        <v>385.78680203045684</v>
      </c>
      <c r="G30" s="40"/>
      <c r="H30" s="39">
        <f t="shared" si="3"/>
        <v>5.7868020304568404</v>
      </c>
      <c r="I30" s="40"/>
      <c r="J30" s="39">
        <f>'Reaj 2018 - Região ABC e GRU'!T31</f>
        <v>380</v>
      </c>
      <c r="K30" s="41"/>
      <c r="L30" s="39">
        <f t="shared" si="4"/>
        <v>2314.7208121827412</v>
      </c>
      <c r="M30" s="40"/>
      <c r="N30" s="39">
        <f t="shared" si="5"/>
        <v>2280</v>
      </c>
      <c r="O30" s="1"/>
      <c r="P30" s="22"/>
      <c r="Q30" s="22"/>
      <c r="R30" s="22"/>
      <c r="S30" s="22"/>
      <c r="T30" s="22"/>
    </row>
    <row r="31" spans="1:20" x14ac:dyDescent="0.25">
      <c r="A31" s="1"/>
      <c r="B31" s="19">
        <v>2010</v>
      </c>
      <c r="C31" s="8"/>
      <c r="D31" s="37" t="s">
        <v>38</v>
      </c>
      <c r="E31" s="1"/>
      <c r="F31" s="39">
        <f>J31/(1-'Reaj 2018 - Região ABC e GRU'!$V$4)</f>
        <v>344.16243654822335</v>
      </c>
      <c r="G31" s="40"/>
      <c r="H31" s="39">
        <f t="shared" si="3"/>
        <v>5.1624365482233543</v>
      </c>
      <c r="I31" s="40"/>
      <c r="J31" s="39">
        <f>'Reaj 2018 - Região ABC e GRU'!T32</f>
        <v>339</v>
      </c>
      <c r="K31" s="41"/>
      <c r="L31" s="39">
        <f t="shared" si="4"/>
        <v>2064.9746192893399</v>
      </c>
      <c r="M31" s="40"/>
      <c r="N31" s="39">
        <f t="shared" si="5"/>
        <v>2034</v>
      </c>
      <c r="O31" s="1"/>
      <c r="P31" s="22"/>
      <c r="Q31" s="22"/>
      <c r="R31" s="22"/>
      <c r="S31" s="22"/>
      <c r="T31" s="22"/>
    </row>
    <row r="32" spans="1:20" x14ac:dyDescent="0.25">
      <c r="A32" s="1"/>
      <c r="B32" s="19">
        <v>1106</v>
      </c>
      <c r="C32" s="8"/>
      <c r="D32" s="37" t="s">
        <v>17</v>
      </c>
      <c r="E32" s="1"/>
      <c r="F32" s="39">
        <f>J32/(1-'Reaj 2018 - Região ABC e GRU'!$V$4)</f>
        <v>368.52791878172587</v>
      </c>
      <c r="G32" s="40"/>
      <c r="H32" s="39">
        <f t="shared" si="3"/>
        <v>5.527918781725873</v>
      </c>
      <c r="I32" s="40"/>
      <c r="J32" s="39">
        <f>'Reaj 2018 - Região ABC e GRU'!T33</f>
        <v>363</v>
      </c>
      <c r="K32" s="41"/>
      <c r="L32" s="39">
        <f t="shared" si="4"/>
        <v>2211.1675126903551</v>
      </c>
      <c r="M32" s="40"/>
      <c r="N32" s="39">
        <f t="shared" si="5"/>
        <v>2178</v>
      </c>
      <c r="O32" s="1"/>
      <c r="P32" s="22"/>
      <c r="Q32" s="22"/>
      <c r="R32" s="22"/>
      <c r="S32" s="22"/>
      <c r="T32" s="22"/>
    </row>
    <row r="33" spans="1:20" x14ac:dyDescent="0.25">
      <c r="A33" s="1"/>
      <c r="B33" s="19">
        <v>1131</v>
      </c>
      <c r="C33" s="8"/>
      <c r="D33" s="37" t="s">
        <v>18</v>
      </c>
      <c r="E33" s="94"/>
      <c r="F33" s="39">
        <f>J33/(1-'Reaj 2018 - Região ABC e GRU'!$V$4)</f>
        <v>368.52791878172587</v>
      </c>
      <c r="G33" s="40"/>
      <c r="H33" s="39">
        <f t="shared" si="3"/>
        <v>5.527918781725873</v>
      </c>
      <c r="I33" s="40"/>
      <c r="J33" s="39">
        <f>'Reaj 2018 - Região ABC e GRU'!T34</f>
        <v>363</v>
      </c>
      <c r="K33" s="41"/>
      <c r="L33" s="39">
        <f t="shared" si="4"/>
        <v>2211.1675126903551</v>
      </c>
      <c r="M33" s="40"/>
      <c r="N33" s="39">
        <f t="shared" si="5"/>
        <v>2178</v>
      </c>
      <c r="O33" s="1"/>
      <c r="P33" s="22"/>
      <c r="Q33" s="22"/>
      <c r="R33" s="22"/>
      <c r="S33" s="22"/>
      <c r="T33" s="22"/>
    </row>
    <row r="34" spans="1:20" x14ac:dyDescent="0.25">
      <c r="A34" s="1"/>
      <c r="B34" s="48">
        <v>1104</v>
      </c>
      <c r="C34" s="49"/>
      <c r="D34" s="37" t="s">
        <v>47</v>
      </c>
      <c r="E34" s="1"/>
      <c r="F34" s="39">
        <f>J34/(1-'Reaj 2018 - Região ABC e GRU'!$V$4)</f>
        <v>330.96446700507613</v>
      </c>
      <c r="G34" s="40"/>
      <c r="H34" s="39">
        <f t="shared" si="3"/>
        <v>4.9644670050761306</v>
      </c>
      <c r="I34" s="40"/>
      <c r="J34" s="39">
        <f>'Reaj 2018 - Região ABC e GRU'!T35</f>
        <v>326</v>
      </c>
      <c r="K34" s="41"/>
      <c r="L34" s="39">
        <f t="shared" si="4"/>
        <v>1985.7868020304568</v>
      </c>
      <c r="M34" s="40"/>
      <c r="N34" s="39">
        <f t="shared" si="5"/>
        <v>1956</v>
      </c>
      <c r="O34" s="1"/>
      <c r="P34" s="22"/>
      <c r="Q34" s="22"/>
      <c r="R34" s="22"/>
      <c r="S34" s="22"/>
      <c r="T34" s="22"/>
    </row>
    <row r="35" spans="1:20" x14ac:dyDescent="0.25">
      <c r="A35" s="1"/>
      <c r="B35" s="19">
        <v>1111</v>
      </c>
      <c r="C35" s="8"/>
      <c r="D35" s="37" t="s">
        <v>28</v>
      </c>
      <c r="E35" s="1"/>
      <c r="F35" s="39">
        <f>J35/(1-'Reaj 2018 - Região ABC e GRU'!$V$4)</f>
        <v>385.78680203045684</v>
      </c>
      <c r="G35" s="40"/>
      <c r="H35" s="39">
        <f t="shared" si="3"/>
        <v>5.7868020304568404</v>
      </c>
      <c r="I35" s="40"/>
      <c r="J35" s="39">
        <f>'Reaj 2018 - Região ABC e GRU'!T36</f>
        <v>380</v>
      </c>
      <c r="K35" s="41"/>
      <c r="L35" s="39">
        <f t="shared" si="4"/>
        <v>2314.7208121827412</v>
      </c>
      <c r="M35" s="40"/>
      <c r="N35" s="39">
        <f t="shared" si="5"/>
        <v>2280</v>
      </c>
      <c r="O35" s="1"/>
      <c r="P35" s="22"/>
      <c r="Q35" s="22"/>
      <c r="R35" s="22"/>
      <c r="S35" s="22"/>
      <c r="T35" s="22"/>
    </row>
    <row r="36" spans="1:20" ht="30.75" customHeight="1" x14ac:dyDescent="0.25">
      <c r="A36" s="1"/>
      <c r="B36" s="19">
        <v>2006</v>
      </c>
      <c r="C36" s="8"/>
      <c r="D36" s="37" t="s">
        <v>39</v>
      </c>
      <c r="E36" s="1"/>
      <c r="F36" s="39">
        <f>J36/(1-'Reaj 2018 - Região ABC e GRU'!$V$4)</f>
        <v>344.16243654822335</v>
      </c>
      <c r="G36" s="40"/>
      <c r="H36" s="39">
        <f t="shared" si="3"/>
        <v>5.1624365482233543</v>
      </c>
      <c r="I36" s="40"/>
      <c r="J36" s="39">
        <f>'Reaj 2018 - Região ABC e GRU'!T37</f>
        <v>339</v>
      </c>
      <c r="K36" s="41"/>
      <c r="L36" s="39">
        <f t="shared" si="4"/>
        <v>2064.9746192893399</v>
      </c>
      <c r="M36" s="40"/>
      <c r="N36" s="39">
        <f t="shared" si="5"/>
        <v>2034</v>
      </c>
      <c r="O36" s="1"/>
      <c r="P36" s="22"/>
      <c r="Q36" s="22"/>
      <c r="R36" s="22"/>
      <c r="S36" s="22"/>
      <c r="T36" s="22"/>
    </row>
    <row r="37" spans="1:20" ht="30" x14ac:dyDescent="0.25">
      <c r="A37" s="1"/>
      <c r="B37" s="19">
        <v>1102</v>
      </c>
      <c r="C37" s="8"/>
      <c r="D37" s="37" t="s">
        <v>58</v>
      </c>
      <c r="E37" s="1"/>
      <c r="F37" s="39">
        <f>J37/(1-'Reaj 2018 - Região ABC e GRU'!$V$4)</f>
        <v>385.78680203045684</v>
      </c>
      <c r="G37" s="40"/>
      <c r="H37" s="39">
        <f t="shared" si="3"/>
        <v>5.7868020304568404</v>
      </c>
      <c r="I37" s="40"/>
      <c r="J37" s="39">
        <f>'Reaj 2018 - Região ABC e GRU'!T38</f>
        <v>380</v>
      </c>
      <c r="K37" s="41"/>
      <c r="L37" s="39">
        <f t="shared" si="4"/>
        <v>2314.7208121827412</v>
      </c>
      <c r="M37" s="40"/>
      <c r="N37" s="39">
        <f t="shared" si="5"/>
        <v>2280</v>
      </c>
      <c r="O37" s="1"/>
      <c r="P37" s="22"/>
      <c r="Q37" s="22"/>
      <c r="R37" s="22"/>
      <c r="S37" s="22"/>
      <c r="T37" s="22"/>
    </row>
    <row r="38" spans="1:20" x14ac:dyDescent="0.25">
      <c r="A38" s="1"/>
      <c r="B38" s="19">
        <v>2005</v>
      </c>
      <c r="C38" s="8"/>
      <c r="D38" s="37" t="s">
        <v>40</v>
      </c>
      <c r="E38" s="1"/>
      <c r="F38" s="39">
        <f>J38/(1-'Reaj 2018 - Região ABC e GRU'!$V$4)</f>
        <v>344.16243654822335</v>
      </c>
      <c r="G38" s="40"/>
      <c r="H38" s="39">
        <f t="shared" si="3"/>
        <v>5.1624365482233543</v>
      </c>
      <c r="I38" s="40"/>
      <c r="J38" s="39">
        <f>'Reaj 2018 - Região ABC e GRU'!T39</f>
        <v>339</v>
      </c>
      <c r="K38" s="41"/>
      <c r="L38" s="39">
        <f t="shared" si="4"/>
        <v>2064.9746192893399</v>
      </c>
      <c r="M38" s="40"/>
      <c r="N38" s="39">
        <f t="shared" si="5"/>
        <v>2034</v>
      </c>
      <c r="O38" s="1"/>
      <c r="P38" s="22"/>
      <c r="Q38" s="22"/>
      <c r="R38" s="22"/>
      <c r="S38" s="22"/>
      <c r="T38" s="22"/>
    </row>
    <row r="39" spans="1:20" ht="30" x14ac:dyDescent="0.25">
      <c r="A39" s="1"/>
      <c r="B39" s="48">
        <v>1108</v>
      </c>
      <c r="C39" s="49"/>
      <c r="D39" s="37" t="s">
        <v>59</v>
      </c>
      <c r="E39" s="1"/>
      <c r="F39" s="39">
        <f>J39/(1-'Reaj 2018 - Região ABC e GRU'!$V$4)</f>
        <v>368.52791878172587</v>
      </c>
      <c r="G39" s="40"/>
      <c r="H39" s="39">
        <f t="shared" si="3"/>
        <v>5.527918781725873</v>
      </c>
      <c r="I39" s="40"/>
      <c r="J39" s="39">
        <f>'Reaj 2018 - Região ABC e GRU'!T40</f>
        <v>363</v>
      </c>
      <c r="K39" s="41"/>
      <c r="L39" s="39">
        <f t="shared" si="4"/>
        <v>2211.1675126903551</v>
      </c>
      <c r="M39" s="40"/>
      <c r="N39" s="39">
        <f t="shared" si="5"/>
        <v>2178</v>
      </c>
      <c r="O39" s="1"/>
      <c r="P39" s="22"/>
      <c r="Q39" s="22"/>
      <c r="R39" s="22"/>
      <c r="S39" s="22"/>
      <c r="T39" s="22"/>
    </row>
    <row r="40" spans="1:20" x14ac:dyDescent="0.25">
      <c r="A40" s="1"/>
      <c r="B40" s="19">
        <v>1127</v>
      </c>
      <c r="C40" s="8"/>
      <c r="D40" s="37" t="s">
        <v>53</v>
      </c>
      <c r="E40" s="1"/>
      <c r="F40" s="39">
        <f>J40/(1-'Reaj 2018 - Região ABC e GRU'!$V$4)</f>
        <v>362.43654822335026</v>
      </c>
      <c r="G40" s="40"/>
      <c r="H40" s="39">
        <f t="shared" si="3"/>
        <v>5.4365482233502576</v>
      </c>
      <c r="I40" s="40"/>
      <c r="J40" s="39">
        <f>'Reaj 2018 - Região ABC e GRU'!T41</f>
        <v>357</v>
      </c>
      <c r="K40" s="41"/>
      <c r="L40" s="39">
        <f t="shared" si="4"/>
        <v>2174.6192893401017</v>
      </c>
      <c r="M40" s="40"/>
      <c r="N40" s="39">
        <f t="shared" si="5"/>
        <v>2142</v>
      </c>
      <c r="O40" s="1"/>
      <c r="P40" s="22"/>
      <c r="Q40" s="22"/>
      <c r="R40" s="22"/>
      <c r="S40" s="22"/>
      <c r="T40" s="22"/>
    </row>
    <row r="41" spans="1:20" x14ac:dyDescent="0.25">
      <c r="A41" s="1"/>
      <c r="B41" s="19">
        <v>1123</v>
      </c>
      <c r="C41" s="8"/>
      <c r="D41" s="37" t="s">
        <v>20</v>
      </c>
      <c r="E41" s="1"/>
      <c r="F41" s="39">
        <f>J41/(1-'Reaj 2018 - Região ABC e GRU'!$V$4)</f>
        <v>425.38071065989845</v>
      </c>
      <c r="G41" s="40"/>
      <c r="H41" s="39">
        <f t="shared" si="3"/>
        <v>6.3807106598984547</v>
      </c>
      <c r="I41" s="40"/>
      <c r="J41" s="39">
        <f>'Reaj 2018 - Região ABC e GRU'!T42</f>
        <v>419</v>
      </c>
      <c r="K41" s="41"/>
      <c r="L41" s="39">
        <f t="shared" si="4"/>
        <v>2552.284263959391</v>
      </c>
      <c r="M41" s="40"/>
      <c r="N41" s="39">
        <f t="shared" si="5"/>
        <v>2514</v>
      </c>
      <c r="O41" s="1"/>
      <c r="P41" s="22"/>
      <c r="Q41" s="22"/>
      <c r="R41" s="22"/>
      <c r="S41" s="22"/>
      <c r="T41" s="22"/>
    </row>
    <row r="42" spans="1:20" x14ac:dyDescent="0.25">
      <c r="A42" s="1"/>
      <c r="B42" s="19">
        <v>1103</v>
      </c>
      <c r="C42" s="8"/>
      <c r="D42" s="37" t="s">
        <v>21</v>
      </c>
      <c r="E42" s="1"/>
      <c r="F42" s="39">
        <f>J42/(1-'Reaj 2018 - Região ABC e GRU'!$V$4)</f>
        <v>425.38071065989845</v>
      </c>
      <c r="G42" s="40"/>
      <c r="H42" s="39">
        <f t="shared" si="3"/>
        <v>6.3807106598984547</v>
      </c>
      <c r="I42" s="40"/>
      <c r="J42" s="39">
        <f>'Reaj 2018 - Região ABC e GRU'!T43</f>
        <v>419</v>
      </c>
      <c r="K42" s="41"/>
      <c r="L42" s="39">
        <f t="shared" si="4"/>
        <v>2552.284263959391</v>
      </c>
      <c r="M42" s="40"/>
      <c r="N42" s="39">
        <f t="shared" si="5"/>
        <v>2514</v>
      </c>
      <c r="O42" s="1"/>
      <c r="P42" s="22"/>
      <c r="Q42" s="22"/>
      <c r="R42" s="22"/>
      <c r="S42" s="22"/>
      <c r="T42" s="22"/>
    </row>
    <row r="43" spans="1:20" x14ac:dyDescent="0.25">
      <c r="A43" s="1"/>
      <c r="B43" s="19">
        <v>1163</v>
      </c>
      <c r="C43" s="8"/>
      <c r="D43" s="37" t="s">
        <v>22</v>
      </c>
      <c r="E43" s="1"/>
      <c r="F43" s="39">
        <f>J43/(1-'Reaj 2018 - Região ABC e GRU'!$V$4)</f>
        <v>346.19289340101523</v>
      </c>
      <c r="G43" s="40"/>
      <c r="H43" s="39">
        <f t="shared" si="3"/>
        <v>5.1928934010152261</v>
      </c>
      <c r="I43" s="40"/>
      <c r="J43" s="39">
        <f>'Reaj 2018 - Região ABC e GRU'!T44</f>
        <v>341</v>
      </c>
      <c r="K43" s="41"/>
      <c r="L43" s="39">
        <f t="shared" si="4"/>
        <v>2077.1573604060914</v>
      </c>
      <c r="M43" s="40"/>
      <c r="N43" s="39">
        <f t="shared" si="5"/>
        <v>2046</v>
      </c>
      <c r="O43" s="1"/>
      <c r="P43" s="22"/>
      <c r="Q43" s="22"/>
      <c r="R43" s="22"/>
      <c r="S43" s="22"/>
      <c r="T43" s="22"/>
    </row>
    <row r="44" spans="1:20" x14ac:dyDescent="0.25">
      <c r="A44" s="1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44"/>
      <c r="M44" s="45"/>
      <c r="N44" s="44"/>
      <c r="O44" s="1"/>
      <c r="P44" s="22"/>
      <c r="Q44" s="22"/>
      <c r="R44" s="22"/>
      <c r="S44" s="22"/>
      <c r="T44" s="22"/>
    </row>
    <row r="45" spans="1:20" x14ac:dyDescent="0.25">
      <c r="A45" s="1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44"/>
      <c r="M45" s="45"/>
      <c r="N45" s="44"/>
      <c r="O45" s="1"/>
      <c r="P45" s="22"/>
      <c r="Q45" s="22"/>
      <c r="R45" s="22"/>
      <c r="S45" s="22"/>
      <c r="T45" s="22"/>
    </row>
    <row r="46" spans="1:20" x14ac:dyDescent="0.25">
      <c r="A46" s="1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44"/>
      <c r="M46" s="45"/>
      <c r="N46" s="44"/>
      <c r="O46" s="1"/>
      <c r="P46" s="22"/>
      <c r="Q46" s="22"/>
      <c r="R46" s="22"/>
      <c r="S46" s="22"/>
      <c r="T46" s="22"/>
    </row>
    <row r="47" spans="1:20" x14ac:dyDescent="0.25">
      <c r="A47" s="1"/>
      <c r="B47" s="119"/>
      <c r="C47" s="120"/>
      <c r="D47" s="121"/>
      <c r="E47" s="57"/>
      <c r="F47" s="44"/>
      <c r="G47" s="45"/>
      <c r="H47" s="44"/>
      <c r="I47" s="45"/>
      <c r="J47" s="44"/>
      <c r="K47" s="122"/>
      <c r="L47" s="44"/>
      <c r="M47" s="45"/>
      <c r="N47" s="44"/>
      <c r="O47" s="1"/>
      <c r="P47" s="22"/>
      <c r="Q47" s="22"/>
      <c r="R47" s="22"/>
      <c r="S47" s="22"/>
      <c r="T47" s="22"/>
    </row>
    <row r="48" spans="1:20" x14ac:dyDescent="0.25">
      <c r="A48" s="1"/>
      <c r="B48" s="130"/>
      <c r="C48" s="43"/>
      <c r="D48" s="121"/>
      <c r="E48" s="57"/>
      <c r="F48" s="44"/>
      <c r="G48" s="45"/>
      <c r="H48" s="44"/>
      <c r="I48" s="45"/>
      <c r="J48" s="44"/>
      <c r="K48" s="122"/>
      <c r="L48" s="44"/>
      <c r="M48" s="45"/>
      <c r="N48" s="44"/>
      <c r="O48" s="1"/>
      <c r="P48" s="22"/>
      <c r="Q48" s="22"/>
      <c r="R48" s="22"/>
      <c r="S48" s="22"/>
      <c r="T48" s="22"/>
    </row>
    <row r="49" spans="1:20" x14ac:dyDescent="0.25">
      <c r="A49" s="1"/>
      <c r="B49" s="130"/>
      <c r="C49" s="43"/>
      <c r="D49" s="121"/>
      <c r="E49" s="57"/>
      <c r="F49" s="44"/>
      <c r="G49" s="45"/>
      <c r="H49" s="44"/>
      <c r="I49" s="45"/>
      <c r="J49" s="44"/>
      <c r="K49" s="122"/>
      <c r="L49" s="44"/>
      <c r="M49" s="45"/>
      <c r="N49" s="44"/>
      <c r="O49" s="1"/>
      <c r="P49" s="22"/>
      <c r="Q49" s="22"/>
      <c r="R49" s="22"/>
      <c r="S49" s="22"/>
      <c r="T49" s="22"/>
    </row>
    <row r="50" spans="1:20" x14ac:dyDescent="0.25">
      <c r="A50" s="1"/>
      <c r="B50" s="130"/>
      <c r="C50" s="43"/>
      <c r="D50" s="121"/>
      <c r="E50" s="57"/>
      <c r="F50" s="44"/>
      <c r="G50" s="45"/>
      <c r="H50" s="44"/>
      <c r="I50" s="45"/>
      <c r="J50" s="44"/>
      <c r="K50" s="122"/>
      <c r="L50" s="44"/>
      <c r="M50" s="45"/>
      <c r="N50" s="44"/>
      <c r="O50" s="1"/>
      <c r="P50" s="22"/>
      <c r="Q50" s="22"/>
      <c r="R50" s="22"/>
      <c r="S50" s="22"/>
      <c r="T50" s="22"/>
    </row>
    <row r="51" spans="1:20" x14ac:dyDescent="0.25">
      <c r="A51" s="8"/>
      <c r="B51" s="23"/>
      <c r="C51" s="8"/>
      <c r="D51" s="21"/>
      <c r="E51" s="21"/>
      <c r="F51" s="21"/>
      <c r="G51" s="8"/>
      <c r="H51" s="8"/>
      <c r="I51" s="8"/>
      <c r="J51" s="24"/>
      <c r="K51" s="21"/>
      <c r="L51" s="8"/>
      <c r="M51" s="8"/>
      <c r="N51" s="21"/>
      <c r="O51" s="8"/>
      <c r="Q51" s="22"/>
    </row>
    <row r="52" spans="1:20" x14ac:dyDescent="0.25">
      <c r="A52" s="25"/>
      <c r="B52" s="169" t="s">
        <v>23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25"/>
    </row>
    <row r="53" spans="1:20" x14ac:dyDescent="0.25">
      <c r="A53" s="8"/>
      <c r="B53" s="23"/>
      <c r="C53" s="8"/>
      <c r="D53" s="21"/>
      <c r="E53" s="21"/>
      <c r="F53" s="21"/>
      <c r="G53" s="8"/>
      <c r="H53" s="8"/>
      <c r="I53" s="8"/>
      <c r="J53" s="24"/>
      <c r="K53" s="21"/>
      <c r="L53" s="8"/>
      <c r="M53" s="8"/>
      <c r="N53" s="26"/>
      <c r="O53" s="8"/>
    </row>
    <row r="54" spans="1:20" x14ac:dyDescent="0.25">
      <c r="A54" s="27"/>
      <c r="B54" s="166" t="s">
        <v>24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27"/>
    </row>
    <row r="55" spans="1:20" ht="15" customHeight="1" x14ac:dyDescent="0.25">
      <c r="A55" s="8"/>
      <c r="B55" s="165"/>
      <c r="C55" s="165"/>
      <c r="D55" s="165"/>
      <c r="E55" s="165"/>
      <c r="F55" s="165"/>
      <c r="G55" s="165"/>
      <c r="H55" s="165"/>
      <c r="I55" s="165"/>
      <c r="J55" s="165"/>
      <c r="K55" s="8"/>
      <c r="M55" s="43"/>
      <c r="O55" s="43"/>
      <c r="Q55" s="43"/>
      <c r="S55" s="43"/>
      <c r="T55" s="65"/>
    </row>
    <row r="56" spans="1:20" x14ac:dyDescent="0.25">
      <c r="A56" s="8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8"/>
    </row>
    <row r="57" spans="1:20" ht="15.75" customHeight="1" x14ac:dyDescent="0.25">
      <c r="A57" s="27"/>
      <c r="B57" s="166" t="s">
        <v>73</v>
      </c>
      <c r="C57" s="166"/>
      <c r="D57" s="166"/>
      <c r="E57" s="166"/>
      <c r="F57" s="166"/>
      <c r="G57" s="166"/>
      <c r="H57" s="166"/>
      <c r="I57" s="166"/>
      <c r="J57" s="166"/>
      <c r="K57" s="80"/>
      <c r="L57" s="80"/>
      <c r="M57" s="8"/>
      <c r="N57" s="80"/>
      <c r="O57" s="27"/>
    </row>
    <row r="58" spans="1:20" x14ac:dyDescent="0.25">
      <c r="A58" s="27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"/>
      <c r="N58" s="80"/>
      <c r="O58" s="27"/>
    </row>
    <row r="59" spans="1:20" x14ac:dyDescent="0.25">
      <c r="A59" s="27"/>
      <c r="B59" s="27"/>
      <c r="C59" s="8"/>
      <c r="D59" s="27"/>
      <c r="E59" s="27"/>
      <c r="F59" s="27"/>
      <c r="G59" s="8"/>
      <c r="H59" s="27"/>
      <c r="I59" s="8"/>
      <c r="J59" s="27"/>
      <c r="K59" s="27"/>
      <c r="L59" s="27"/>
      <c r="M59" s="8"/>
      <c r="N59" s="27"/>
      <c r="O59" s="27"/>
    </row>
    <row r="60" spans="1:20" ht="15.75" customHeight="1" x14ac:dyDescent="0.25">
      <c r="A60" s="20"/>
      <c r="B60" s="167" t="s">
        <v>74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20"/>
    </row>
    <row r="61" spans="1:20" x14ac:dyDescent="0.25">
      <c r="A61" s="20"/>
      <c r="B61" s="167" t="s">
        <v>75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20"/>
    </row>
    <row r="62" spans="1:20" x14ac:dyDescent="0.2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</sheetData>
  <mergeCells count="10">
    <mergeCell ref="B57:J57"/>
    <mergeCell ref="B60:N60"/>
    <mergeCell ref="B61:N61"/>
    <mergeCell ref="B2:N2"/>
    <mergeCell ref="B3:N3"/>
    <mergeCell ref="B4:N4"/>
    <mergeCell ref="B52:N52"/>
    <mergeCell ref="B54:N54"/>
    <mergeCell ref="B55:J55"/>
    <mergeCell ref="B56:N56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>
    <tabColor theme="4" tint="0.39997558519241921"/>
    <pageSetUpPr fitToPage="1"/>
  </sheetPr>
  <dimension ref="A1:AR62"/>
  <sheetViews>
    <sheetView showGridLines="0" tabSelected="1" zoomScale="85" zoomScaleNormal="85" workbookViewId="0">
      <pane ySplit="7" topLeftCell="A8" activePane="bottomLeft" state="frozen"/>
      <selection activeCell="B4" sqref="B4:T5"/>
      <selection pane="bottomLeft" activeCell="P39" sqref="P39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1.1406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33" customWidth="1"/>
    <col min="14" max="14" width="13.85546875" style="7" customWidth="1"/>
    <col min="15" max="15" width="0.42578125" style="33" customWidth="1"/>
    <col min="16" max="16" width="16.140625" style="7" customWidth="1"/>
    <col min="17" max="17" width="0.42578125" style="33" customWidth="1"/>
    <col min="18" max="18" width="16" style="7" bestFit="1" customWidth="1"/>
    <col min="19" max="19" width="0.42578125" style="33" customWidth="1"/>
    <col min="20" max="20" width="16" style="65" bestFit="1" customWidth="1"/>
    <col min="21" max="21" width="10.28515625" style="7" customWidth="1"/>
    <col min="22" max="22" width="19.5703125" style="7" customWidth="1"/>
    <col min="23" max="23" width="1.28515625" style="7" customWidth="1"/>
    <col min="24" max="24" width="14.28515625" style="7" bestFit="1" customWidth="1"/>
    <col min="25" max="16384" width="9.140625" style="7"/>
  </cols>
  <sheetData>
    <row r="1" spans="1:44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57"/>
      <c r="O1" s="57"/>
      <c r="Q1" s="57"/>
      <c r="S1" s="57"/>
      <c r="T1" s="64"/>
    </row>
    <row r="2" spans="1:44" ht="23.25" customHeight="1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44" s="5" customFormat="1" ht="23.25" customHeight="1" x14ac:dyDescent="0.25">
      <c r="A3" s="1"/>
      <c r="B3" s="167" t="s">
        <v>85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64"/>
    </row>
    <row r="4" spans="1:44" ht="15.75" customHeight="1" x14ac:dyDescent="0.25">
      <c r="A4" s="1"/>
      <c r="B4" s="170" t="s">
        <v>110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44" ht="6.75" customHeight="1" x14ac:dyDescent="0.25">
      <c r="A5" s="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44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33</v>
      </c>
      <c r="M6" s="58"/>
      <c r="N6" s="15" t="s">
        <v>42</v>
      </c>
      <c r="O6" s="58"/>
      <c r="P6" s="15" t="s">
        <v>51</v>
      </c>
      <c r="Q6" s="58"/>
      <c r="R6" s="15" t="s">
        <v>30</v>
      </c>
      <c r="S6" s="42"/>
      <c r="T6" s="15" t="s">
        <v>5</v>
      </c>
      <c r="V6" s="67" t="s">
        <v>82</v>
      </c>
    </row>
    <row r="7" spans="1:44" s="18" customFormat="1" ht="4.9000000000000004" customHeight="1" x14ac:dyDescent="0.2">
      <c r="A7" s="1"/>
      <c r="B7" s="88"/>
      <c r="C7" s="8"/>
      <c r="D7" s="17"/>
      <c r="E7" s="1"/>
      <c r="F7" s="89"/>
      <c r="G7" s="8"/>
      <c r="H7" s="89"/>
      <c r="I7" s="8"/>
      <c r="J7" s="89"/>
      <c r="K7" s="1"/>
      <c r="M7" s="57"/>
      <c r="O7" s="57"/>
      <c r="Q7" s="57"/>
      <c r="S7" s="57"/>
      <c r="T7" s="66"/>
      <c r="V7" s="66"/>
    </row>
    <row r="8" spans="1:44" x14ac:dyDescent="0.25">
      <c r="A8" s="1"/>
      <c r="B8" s="48">
        <v>1100</v>
      </c>
      <c r="C8" s="49"/>
      <c r="D8" s="37" t="s">
        <v>8</v>
      </c>
      <c r="E8" s="1"/>
      <c r="F8" s="39">
        <f>VLOOKUP(B8,'2018 1ºS - Região ABC e GRU'!$B$8:$F$50,5,FALSE)</f>
        <v>425.38071065989845</v>
      </c>
      <c r="G8" s="40"/>
      <c r="H8" s="39" t="e">
        <f>#REF!</f>
        <v>#REF!</v>
      </c>
      <c r="I8" s="40"/>
      <c r="J8" s="39" t="e">
        <f>#REF!</f>
        <v>#REF!</v>
      </c>
      <c r="K8" s="41"/>
      <c r="L8" s="81">
        <f>IF(T8="","",N8/F8)</f>
        <v>8.3532219570405603E-2</v>
      </c>
      <c r="M8" s="59"/>
      <c r="N8" s="82">
        <f>IF(T8="","",F8-P8)</f>
        <v>35.532994923857814</v>
      </c>
      <c r="O8" s="59"/>
      <c r="P8" s="34">
        <f>T8/(1-'Reaj 2018 - Região ABC e GRU'!$V$4)</f>
        <v>389.84771573604064</v>
      </c>
      <c r="Q8" s="63"/>
      <c r="R8" s="34">
        <f>IF(T8="","",P8-T8)</f>
        <v>5.8477157360406409</v>
      </c>
      <c r="S8" s="59"/>
      <c r="T8" s="68">
        <f>'Reaj 2018 - Região ABC e GRU'!T54</f>
        <v>384</v>
      </c>
      <c r="U8" s="144"/>
      <c r="V8" s="87" t="s">
        <v>57</v>
      </c>
    </row>
    <row r="9" spans="1:44" x14ac:dyDescent="0.25">
      <c r="A9" s="1"/>
      <c r="B9" s="19">
        <v>1124</v>
      </c>
      <c r="C9" s="8"/>
      <c r="D9" s="37" t="s">
        <v>9</v>
      </c>
      <c r="E9" s="1"/>
      <c r="F9" s="39">
        <f>VLOOKUP(B9,'2018 1ºS - Região ABC e GRU'!$B$8:$F$50,5,FALSE)</f>
        <v>368.52791878172587</v>
      </c>
      <c r="G9" s="40"/>
      <c r="H9" s="39" t="e">
        <f>#REF!</f>
        <v>#REF!</v>
      </c>
      <c r="I9" s="40"/>
      <c r="J9" s="39" t="e">
        <f>#REF!</f>
        <v>#REF!</v>
      </c>
      <c r="K9" s="41"/>
      <c r="L9" s="81">
        <f t="shared" ref="L9:L21" si="0">IF(T9="","",N9/F9)</f>
        <v>8.2644628099173459E-2</v>
      </c>
      <c r="M9" s="59"/>
      <c r="N9" s="82">
        <f t="shared" ref="N9:N21" si="1">IF(T9="","",F9-P9)</f>
        <v>30.456852791878134</v>
      </c>
      <c r="O9" s="59"/>
      <c r="P9" s="34">
        <f>T9/(1-'Reaj 2018 - Região ABC e GRU'!$V$4)</f>
        <v>338.07106598984774</v>
      </c>
      <c r="Q9" s="63"/>
      <c r="R9" s="34">
        <f t="shared" ref="R9:R21" si="2">IF(T9="","",P9-T9)</f>
        <v>5.0710659898477388</v>
      </c>
      <c r="S9" s="59"/>
      <c r="T9" s="68">
        <f>'Reaj 2018 - Região ABC e GRU'!T55</f>
        <v>333</v>
      </c>
      <c r="U9" s="144"/>
    </row>
    <row r="10" spans="1:44" x14ac:dyDescent="0.25">
      <c r="A10" s="1"/>
      <c r="B10" s="19">
        <v>1133</v>
      </c>
      <c r="C10" s="8"/>
      <c r="D10" s="37" t="s">
        <v>55</v>
      </c>
      <c r="E10" s="1"/>
      <c r="F10" s="39">
        <f>VLOOKUP(B10,'2018 1ºS - Região ABC e GRU'!$B$8:$F$50,5,FALSE)</f>
        <v>362.43654822335026</v>
      </c>
      <c r="G10" s="40"/>
      <c r="H10" s="39" t="e">
        <f>#REF!</f>
        <v>#REF!</v>
      </c>
      <c r="I10" s="40"/>
      <c r="J10" s="39" t="e">
        <f>#REF!</f>
        <v>#REF!</v>
      </c>
      <c r="K10" s="41"/>
      <c r="L10" s="81">
        <f t="shared" si="0"/>
        <v>7.8431372549019676E-2</v>
      </c>
      <c r="M10" s="59"/>
      <c r="N10" s="82">
        <f t="shared" si="1"/>
        <v>28.426395939086319</v>
      </c>
      <c r="O10" s="59"/>
      <c r="P10" s="34">
        <f>T10/(1-'Reaj 2018 - Região ABC e GRU'!$V$4)</f>
        <v>334.01015228426394</v>
      </c>
      <c r="Q10" s="63"/>
      <c r="R10" s="34">
        <f t="shared" si="2"/>
        <v>5.0101522842639383</v>
      </c>
      <c r="S10" s="59"/>
      <c r="T10" s="68">
        <f>'Reaj 2018 - Região ABC e GRU'!T56</f>
        <v>329</v>
      </c>
      <c r="U10" s="144"/>
    </row>
    <row r="11" spans="1:44" x14ac:dyDescent="0.25">
      <c r="A11" s="1"/>
      <c r="B11" s="19">
        <v>2007</v>
      </c>
      <c r="C11" s="8"/>
      <c r="D11" s="37" t="s">
        <v>52</v>
      </c>
      <c r="E11" s="1"/>
      <c r="F11" s="39">
        <f>VLOOKUP(B11,'2018 1ºS - Região ABC e GRU'!$B$8:$F$50,5,FALSE)</f>
        <v>344.16243654822335</v>
      </c>
      <c r="G11" s="40"/>
      <c r="H11" s="39" t="e">
        <f>#REF!</f>
        <v>#REF!</v>
      </c>
      <c r="I11" s="40"/>
      <c r="J11" s="39" t="e">
        <f>#REF!</f>
        <v>#REF!</v>
      </c>
      <c r="K11" s="41"/>
      <c r="L11" s="81">
        <f t="shared" si="0"/>
        <v>2.9498525073746385E-2</v>
      </c>
      <c r="M11" s="59"/>
      <c r="N11" s="82">
        <f t="shared" si="1"/>
        <v>10.152284263959416</v>
      </c>
      <c r="O11" s="59"/>
      <c r="P11" s="34">
        <f>T11/(1-'Reaj 2018 - Região ABC e GRU'!$V$4)</f>
        <v>334.01015228426394</v>
      </c>
      <c r="Q11" s="63"/>
      <c r="R11" s="34">
        <f t="shared" si="2"/>
        <v>5.0101522842639383</v>
      </c>
      <c r="S11" s="59"/>
      <c r="T11" s="68">
        <f>'Reaj 2018 - Região ABC e GRU'!T57</f>
        <v>329</v>
      </c>
      <c r="U11" s="144"/>
    </row>
    <row r="12" spans="1:44" x14ac:dyDescent="0.25">
      <c r="A12" s="1"/>
      <c r="B12" s="19">
        <v>1116</v>
      </c>
      <c r="C12" s="8"/>
      <c r="D12" s="37" t="s">
        <v>50</v>
      </c>
      <c r="E12" s="1"/>
      <c r="F12" s="39">
        <f>VLOOKUP(B12,'2018 1ºS - Região ABC e GRU'!$B$8:$F$50,5,FALSE)</f>
        <v>383.75634517766497</v>
      </c>
      <c r="G12" s="40"/>
      <c r="H12" s="39" t="e">
        <f>#REF!</f>
        <v>#REF!</v>
      </c>
      <c r="I12" s="40"/>
      <c r="J12" s="39" t="e">
        <f>#REF!</f>
        <v>#REF!</v>
      </c>
      <c r="K12" s="41"/>
      <c r="L12" s="81">
        <f t="shared" si="0"/>
        <v>8.4656084656084693E-2</v>
      </c>
      <c r="M12" s="59"/>
      <c r="N12" s="82">
        <f t="shared" si="1"/>
        <v>32.487309644670063</v>
      </c>
      <c r="O12" s="59"/>
      <c r="P12" s="34">
        <f>T12/(1-'Reaj 2018 - Região ABC e GRU'!$V$4)</f>
        <v>351.26903553299491</v>
      </c>
      <c r="Q12" s="63"/>
      <c r="R12" s="34">
        <f t="shared" si="2"/>
        <v>5.2690355329949057</v>
      </c>
      <c r="S12" s="59"/>
      <c r="T12" s="68">
        <f>'Reaj 2018 - Região ABC e GRU'!T58</f>
        <v>346</v>
      </c>
      <c r="U12" s="144"/>
    </row>
    <row r="13" spans="1:44" x14ac:dyDescent="0.25">
      <c r="A13" s="1"/>
      <c r="B13" s="19">
        <v>1107</v>
      </c>
      <c r="C13" s="8"/>
      <c r="D13" s="37" t="s">
        <v>10</v>
      </c>
      <c r="E13" s="1"/>
      <c r="F13" s="39">
        <f>VLOOKUP(B13,'2018 1ºS - Região ABC e GRU'!$B$8:$F$50,5,FALSE)</f>
        <v>385.78680203045684</v>
      </c>
      <c r="G13" s="40"/>
      <c r="H13" s="39" t="e">
        <f>#REF!</f>
        <v>#REF!</v>
      </c>
      <c r="I13" s="40"/>
      <c r="J13" s="39" t="e">
        <f>#REF!</f>
        <v>#REF!</v>
      </c>
      <c r="K13" s="41"/>
      <c r="L13" s="81">
        <f t="shared" si="0"/>
        <v>8.6842105263157915E-2</v>
      </c>
      <c r="M13" s="59"/>
      <c r="N13" s="82">
        <f t="shared" si="1"/>
        <v>33.502538071065999</v>
      </c>
      <c r="O13" s="59"/>
      <c r="P13" s="34">
        <f>T13/(1-'Reaj 2018 - Região ABC e GRU'!$V$4)</f>
        <v>352.28426395939084</v>
      </c>
      <c r="Q13" s="63"/>
      <c r="R13" s="34">
        <f t="shared" si="2"/>
        <v>5.2842639593908416</v>
      </c>
      <c r="S13" s="59"/>
      <c r="T13" s="68">
        <f>'Reaj 2018 - Região ABC e GRU'!T59</f>
        <v>347</v>
      </c>
      <c r="U13" s="144"/>
    </row>
    <row r="14" spans="1:44" s="84" customFormat="1" x14ac:dyDescent="0.25">
      <c r="A14" s="1"/>
      <c r="B14" s="19">
        <v>2008</v>
      </c>
      <c r="C14" s="8"/>
      <c r="D14" s="37" t="s">
        <v>36</v>
      </c>
      <c r="E14" s="1"/>
      <c r="F14" s="39">
        <f>VLOOKUP(B14,'2018 1ºS - Região ABC e GRU'!$B$8:$F$50,5,FALSE)</f>
        <v>344.16243654822335</v>
      </c>
      <c r="G14" s="40"/>
      <c r="H14" s="39" t="e">
        <f>#REF!</f>
        <v>#REF!</v>
      </c>
      <c r="I14" s="40"/>
      <c r="J14" s="39" t="e">
        <f>#REF!</f>
        <v>#REF!</v>
      </c>
      <c r="K14" s="41"/>
      <c r="L14" s="81">
        <f t="shared" si="0"/>
        <v>2.9498525073746385E-2</v>
      </c>
      <c r="M14" s="59"/>
      <c r="N14" s="82">
        <f t="shared" si="1"/>
        <v>10.152284263959416</v>
      </c>
      <c r="O14" s="59"/>
      <c r="P14" s="34">
        <f>T14/(1-'Reaj 2018 - Região ABC e GRU'!$V$4)</f>
        <v>334.01015228426394</v>
      </c>
      <c r="Q14" s="63"/>
      <c r="R14" s="34">
        <f t="shared" si="2"/>
        <v>5.0101522842639383</v>
      </c>
      <c r="S14" s="59"/>
      <c r="T14" s="68">
        <f>'Reaj 2018 - Região ABC e GRU'!T60</f>
        <v>329</v>
      </c>
      <c r="U14" s="144"/>
      <c r="X14" s="7"/>
      <c r="Y14" s="7"/>
      <c r="AQ14" s="7"/>
      <c r="AR14" s="7"/>
    </row>
    <row r="15" spans="1:44" s="84" customFormat="1" x14ac:dyDescent="0.25">
      <c r="A15" s="1"/>
      <c r="B15" s="19">
        <v>1112</v>
      </c>
      <c r="C15" s="8"/>
      <c r="D15" s="37" t="s">
        <v>11</v>
      </c>
      <c r="E15" s="94"/>
      <c r="F15" s="39">
        <f>VLOOKUP(B15,'2018 1ºS - Região ABC e GRU'!$B$8:$F$50,5,FALSE)</f>
        <v>368.52791878172587</v>
      </c>
      <c r="G15" s="40"/>
      <c r="H15" s="39" t="e">
        <f>#REF!</f>
        <v>#REF!</v>
      </c>
      <c r="I15" s="40"/>
      <c r="J15" s="39" t="e">
        <f>#REF!</f>
        <v>#REF!</v>
      </c>
      <c r="K15" s="41"/>
      <c r="L15" s="81">
        <f t="shared" si="0"/>
        <v>8.2644628099173459E-2</v>
      </c>
      <c r="M15" s="59"/>
      <c r="N15" s="82">
        <f t="shared" si="1"/>
        <v>30.456852791878134</v>
      </c>
      <c r="O15" s="59"/>
      <c r="P15" s="34">
        <f>T15/(1-'Reaj 2018 - Região ABC e GRU'!$V$4)</f>
        <v>338.07106598984774</v>
      </c>
      <c r="Q15" s="63"/>
      <c r="R15" s="34">
        <f t="shared" si="2"/>
        <v>5.0710659898477388</v>
      </c>
      <c r="S15" s="59"/>
      <c r="T15" s="68">
        <f>'Reaj 2018 - Região ABC e GRU'!T61</f>
        <v>333</v>
      </c>
      <c r="U15" s="144"/>
      <c r="X15" s="7"/>
      <c r="Y15" s="7"/>
      <c r="AQ15" s="7"/>
      <c r="AR15" s="7"/>
    </row>
    <row r="16" spans="1:44" x14ac:dyDescent="0.25">
      <c r="A16" s="1"/>
      <c r="B16" s="19">
        <v>1117</v>
      </c>
      <c r="C16" s="8"/>
      <c r="D16" s="37" t="s">
        <v>43</v>
      </c>
      <c r="E16" s="1"/>
      <c r="F16" s="39">
        <f>VLOOKUP(B16,'2018 1ºS - Região ABC e GRU'!$B$8:$F$50,5,FALSE)</f>
        <v>362.43654822335026</v>
      </c>
      <c r="G16" s="40"/>
      <c r="H16" s="39" t="e">
        <f>#REF!</f>
        <v>#REF!</v>
      </c>
      <c r="I16" s="40"/>
      <c r="J16" s="39" t="e">
        <f>#REF!</f>
        <v>#REF!</v>
      </c>
      <c r="K16" s="41"/>
      <c r="L16" s="81">
        <f t="shared" si="0"/>
        <v>7.8431372549019676E-2</v>
      </c>
      <c r="M16" s="59"/>
      <c r="N16" s="82">
        <f t="shared" si="1"/>
        <v>28.426395939086319</v>
      </c>
      <c r="O16" s="59"/>
      <c r="P16" s="34">
        <f>T16/(1-'Reaj 2018 - Região ABC e GRU'!$V$4)</f>
        <v>334.01015228426394</v>
      </c>
      <c r="Q16" s="63"/>
      <c r="R16" s="34">
        <f t="shared" si="2"/>
        <v>5.0101522842639383</v>
      </c>
      <c r="S16" s="59"/>
      <c r="T16" s="68">
        <f>'Reaj 2018 - Região ABC e GRU'!T62</f>
        <v>329</v>
      </c>
      <c r="U16" s="144"/>
    </row>
    <row r="17" spans="1:44" x14ac:dyDescent="0.25">
      <c r="A17" s="1"/>
      <c r="B17" s="19">
        <v>1129</v>
      </c>
      <c r="C17" s="8"/>
      <c r="D17" s="37" t="s">
        <v>56</v>
      </c>
      <c r="E17" s="1"/>
      <c r="F17" s="39">
        <f>VLOOKUP(B17,'2018 1ºS - Região ABC e GRU'!$B$8:$F$50,5,FALSE)</f>
        <v>362.43654822335026</v>
      </c>
      <c r="G17" s="40"/>
      <c r="H17" s="39" t="e">
        <f>#REF!</f>
        <v>#REF!</v>
      </c>
      <c r="I17" s="40"/>
      <c r="J17" s="39" t="e">
        <f>#REF!</f>
        <v>#REF!</v>
      </c>
      <c r="K17" s="41"/>
      <c r="L17" s="81">
        <f t="shared" si="0"/>
        <v>7.8431372549019676E-2</v>
      </c>
      <c r="M17" s="59"/>
      <c r="N17" s="82">
        <f t="shared" si="1"/>
        <v>28.426395939086319</v>
      </c>
      <c r="O17" s="59"/>
      <c r="P17" s="34">
        <f>T17/(1-'Reaj 2018 - Região ABC e GRU'!$V$4)</f>
        <v>334.01015228426394</v>
      </c>
      <c r="Q17" s="63"/>
      <c r="R17" s="34">
        <f t="shared" si="2"/>
        <v>5.0101522842639383</v>
      </c>
      <c r="S17" s="59"/>
      <c r="T17" s="68">
        <f>'Reaj 2018 - Região ABC e GRU'!T63</f>
        <v>329</v>
      </c>
      <c r="U17" s="144"/>
    </row>
    <row r="18" spans="1:44" x14ac:dyDescent="0.25">
      <c r="A18" s="1"/>
      <c r="B18" s="19">
        <v>1120</v>
      </c>
      <c r="C18" s="8"/>
      <c r="D18" s="37" t="s">
        <v>44</v>
      </c>
      <c r="E18" s="1"/>
      <c r="F18" s="39">
        <f>VLOOKUP(B18,'2018 1ºS - Região ABC e GRU'!$B$8:$F$50,5,FALSE)</f>
        <v>362.43654822335026</v>
      </c>
      <c r="G18" s="40"/>
      <c r="H18" s="39" t="e">
        <f>#REF!</f>
        <v>#REF!</v>
      </c>
      <c r="I18" s="40"/>
      <c r="J18" s="39" t="e">
        <f>#REF!</f>
        <v>#REF!</v>
      </c>
      <c r="K18" s="41"/>
      <c r="L18" s="81">
        <f t="shared" si="0"/>
        <v>7.8431372549019676E-2</v>
      </c>
      <c r="M18" s="59"/>
      <c r="N18" s="82">
        <f t="shared" si="1"/>
        <v>28.426395939086319</v>
      </c>
      <c r="O18" s="59"/>
      <c r="P18" s="34">
        <f>T18/(1-'Reaj 2018 - Região ABC e GRU'!$V$4)</f>
        <v>334.01015228426394</v>
      </c>
      <c r="Q18" s="63"/>
      <c r="R18" s="34">
        <f t="shared" si="2"/>
        <v>5.0101522842639383</v>
      </c>
      <c r="S18" s="59"/>
      <c r="T18" s="68">
        <f>'Reaj 2018 - Região ABC e GRU'!T64</f>
        <v>329</v>
      </c>
      <c r="U18" s="144"/>
    </row>
    <row r="19" spans="1:44" x14ac:dyDescent="0.25">
      <c r="A19" s="1"/>
      <c r="B19" s="19">
        <v>1113</v>
      </c>
      <c r="C19" s="8"/>
      <c r="D19" s="37" t="s">
        <v>49</v>
      </c>
      <c r="E19" s="1"/>
      <c r="F19" s="39">
        <f>VLOOKUP(B19,'2018 1ºS - Região ABC e GRU'!$B$8:$F$50,5,FALSE)</f>
        <v>362.43654822335026</v>
      </c>
      <c r="G19" s="40"/>
      <c r="H19" s="39" t="e">
        <f>#REF!</f>
        <v>#REF!</v>
      </c>
      <c r="I19" s="40"/>
      <c r="J19" s="39" t="e">
        <f>#REF!</f>
        <v>#REF!</v>
      </c>
      <c r="K19" s="41"/>
      <c r="L19" s="81">
        <f t="shared" si="0"/>
        <v>7.8431372549019676E-2</v>
      </c>
      <c r="M19" s="59"/>
      <c r="N19" s="82">
        <f t="shared" si="1"/>
        <v>28.426395939086319</v>
      </c>
      <c r="O19" s="59"/>
      <c r="P19" s="34">
        <f>T19/(1-'Reaj 2018 - Região ABC e GRU'!$V$4)</f>
        <v>334.01015228426394</v>
      </c>
      <c r="Q19" s="63"/>
      <c r="R19" s="34">
        <f t="shared" si="2"/>
        <v>5.0101522842639383</v>
      </c>
      <c r="S19" s="59"/>
      <c r="T19" s="68">
        <f>'Reaj 2018 - Região ABC e GRU'!T65</f>
        <v>329</v>
      </c>
      <c r="U19" s="144"/>
    </row>
    <row r="20" spans="1:44" x14ac:dyDescent="0.25">
      <c r="A20" s="1"/>
      <c r="B20" s="48">
        <v>1105</v>
      </c>
      <c r="C20" s="49"/>
      <c r="D20" s="37" t="s">
        <v>12</v>
      </c>
      <c r="E20" s="1"/>
      <c r="F20" s="39">
        <f>VLOOKUP(B20,'2018 1ºS - Região ABC e GRU'!$B$8:$F$50,5,FALSE)</f>
        <v>368.52791878172587</v>
      </c>
      <c r="G20" s="40"/>
      <c r="H20" s="39" t="e">
        <f>#REF!</f>
        <v>#REF!</v>
      </c>
      <c r="I20" s="40"/>
      <c r="J20" s="39" t="e">
        <f>#REF!</f>
        <v>#REF!</v>
      </c>
      <c r="K20" s="41"/>
      <c r="L20" s="81">
        <f t="shared" si="0"/>
        <v>8.2644628099173459E-2</v>
      </c>
      <c r="M20" s="59"/>
      <c r="N20" s="82">
        <f t="shared" si="1"/>
        <v>30.456852791878134</v>
      </c>
      <c r="O20" s="59"/>
      <c r="P20" s="34">
        <f>T20/(1-'Reaj 2018 - Região ABC e GRU'!$V$4)</f>
        <v>338.07106598984774</v>
      </c>
      <c r="Q20" s="63"/>
      <c r="R20" s="34">
        <f t="shared" si="2"/>
        <v>5.0710659898477388</v>
      </c>
      <c r="S20" s="59"/>
      <c r="T20" s="68">
        <f>'Reaj 2018 - Região ABC e GRU'!T66</f>
        <v>333</v>
      </c>
      <c r="U20" s="144"/>
    </row>
    <row r="21" spans="1:44" x14ac:dyDescent="0.25">
      <c r="A21" s="1"/>
      <c r="B21" s="19">
        <v>1128</v>
      </c>
      <c r="C21" s="8"/>
      <c r="D21" s="37" t="s">
        <v>45</v>
      </c>
      <c r="E21" s="1"/>
      <c r="F21" s="39">
        <f>VLOOKUP(B21,'2018 1ºS - Região ABC e GRU'!$B$8:$F$50,5,FALSE)</f>
        <v>362.43654822335026</v>
      </c>
      <c r="G21" s="40"/>
      <c r="H21" s="39" t="e">
        <f>#REF!</f>
        <v>#REF!</v>
      </c>
      <c r="I21" s="40"/>
      <c r="J21" s="39" t="e">
        <f>#REF!</f>
        <v>#REF!</v>
      </c>
      <c r="K21" s="41"/>
      <c r="L21" s="81">
        <f t="shared" si="0"/>
        <v>7.8431372549019676E-2</v>
      </c>
      <c r="M21" s="59"/>
      <c r="N21" s="82">
        <f t="shared" si="1"/>
        <v>28.426395939086319</v>
      </c>
      <c r="O21" s="59"/>
      <c r="P21" s="34">
        <f>T21/(1-'Reaj 2018 - Região ABC e GRU'!$V$4)</f>
        <v>334.01015228426394</v>
      </c>
      <c r="Q21" s="63"/>
      <c r="R21" s="34">
        <f t="shared" si="2"/>
        <v>5.0101522842639383</v>
      </c>
      <c r="S21" s="59"/>
      <c r="T21" s="68">
        <f>'Reaj 2018 - Região ABC e GRU'!T67</f>
        <v>329</v>
      </c>
      <c r="U21" s="144"/>
    </row>
    <row r="22" spans="1:44" ht="16.5" customHeight="1" x14ac:dyDescent="0.25">
      <c r="A22" s="1"/>
      <c r="B22" s="19">
        <v>1125</v>
      </c>
      <c r="C22" s="8"/>
      <c r="D22" s="37" t="s">
        <v>13</v>
      </c>
      <c r="E22" s="1"/>
      <c r="F22" s="39">
        <f>VLOOKUP(B22,'2018 1ºS - Região ABC e GRU'!$B$8:$F$50,5,FALSE)</f>
        <v>368.52791878172587</v>
      </c>
      <c r="G22" s="40"/>
      <c r="H22" s="39" t="e">
        <f>#REF!</f>
        <v>#REF!</v>
      </c>
      <c r="I22" s="40"/>
      <c r="J22" s="39" t="e">
        <f>#REF!</f>
        <v>#REF!</v>
      </c>
      <c r="K22" s="41"/>
      <c r="L22" s="81">
        <f t="shared" ref="L22:L37" si="3">IF(T22="","",N22/F22)</f>
        <v>8.2644628099173459E-2</v>
      </c>
      <c r="M22" s="59"/>
      <c r="N22" s="82">
        <f t="shared" ref="N22:N37" si="4">IF(T22="","",F22-P22)</f>
        <v>30.456852791878134</v>
      </c>
      <c r="O22" s="59"/>
      <c r="P22" s="34">
        <f>T22/(1-'Reaj 2018 - Região ABC e GRU'!$V$4)</f>
        <v>338.07106598984774</v>
      </c>
      <c r="Q22" s="63"/>
      <c r="R22" s="34">
        <f t="shared" ref="R22:R37" si="5">IF(T22="","",P22-T22)</f>
        <v>5.0710659898477388</v>
      </c>
      <c r="S22" s="59"/>
      <c r="T22" s="68">
        <f>'Reaj 2018 - Região ABC e GRU'!T68</f>
        <v>333</v>
      </c>
      <c r="U22" s="144"/>
    </row>
    <row r="23" spans="1:44" ht="16.5" customHeight="1" x14ac:dyDescent="0.25">
      <c r="A23" s="1"/>
      <c r="B23" s="48">
        <v>1114</v>
      </c>
      <c r="C23" s="49"/>
      <c r="D23" s="37" t="s">
        <v>14</v>
      </c>
      <c r="E23" s="1"/>
      <c r="F23" s="39">
        <f>VLOOKUP(B23,'2018 1ºS - Região ABC e GRU'!$B$8:$F$50,5,FALSE)</f>
        <v>368.52791878172587</v>
      </c>
      <c r="G23" s="40"/>
      <c r="H23" s="39" t="e">
        <f>#REF!</f>
        <v>#REF!</v>
      </c>
      <c r="I23" s="40"/>
      <c r="J23" s="39" t="e">
        <f>#REF!</f>
        <v>#REF!</v>
      </c>
      <c r="K23" s="41"/>
      <c r="L23" s="81">
        <f t="shared" si="3"/>
        <v>8.2644628099173459E-2</v>
      </c>
      <c r="M23" s="59"/>
      <c r="N23" s="82">
        <f t="shared" si="4"/>
        <v>30.456852791878134</v>
      </c>
      <c r="O23" s="59"/>
      <c r="P23" s="34">
        <f>T23/(1-'Reaj 2018 - Região ABC e GRU'!$V$4)</f>
        <v>338.07106598984774</v>
      </c>
      <c r="Q23" s="63"/>
      <c r="R23" s="34">
        <f t="shared" si="5"/>
        <v>5.0710659898477388</v>
      </c>
      <c r="S23" s="59"/>
      <c r="T23" s="68">
        <f>'Reaj 2018 - Região ABC e GRU'!T69</f>
        <v>333</v>
      </c>
      <c r="U23" s="144"/>
    </row>
    <row r="24" spans="1:44" x14ac:dyDescent="0.25">
      <c r="A24" s="1"/>
      <c r="B24" s="19">
        <v>1132</v>
      </c>
      <c r="C24" s="8"/>
      <c r="D24" s="37" t="s">
        <v>46</v>
      </c>
      <c r="E24" s="1"/>
      <c r="F24" s="39">
        <f>VLOOKUP(B24,'2018 1ºS - Região ABC e GRU'!$B$8:$F$50,5,FALSE)</f>
        <v>362.43654822335026</v>
      </c>
      <c r="G24" s="40"/>
      <c r="H24" s="39" t="e">
        <f>#REF!</f>
        <v>#REF!</v>
      </c>
      <c r="I24" s="40"/>
      <c r="J24" s="39" t="e">
        <f>#REF!</f>
        <v>#REF!</v>
      </c>
      <c r="K24" s="41"/>
      <c r="L24" s="81">
        <f t="shared" si="3"/>
        <v>7.8431372549019676E-2</v>
      </c>
      <c r="M24" s="59"/>
      <c r="N24" s="82">
        <f t="shared" si="4"/>
        <v>28.426395939086319</v>
      </c>
      <c r="O24" s="59"/>
      <c r="P24" s="34">
        <f>T24/(1-'Reaj 2018 - Região ABC e GRU'!$V$4)</f>
        <v>334.01015228426394</v>
      </c>
      <c r="Q24" s="63"/>
      <c r="R24" s="34">
        <f t="shared" si="5"/>
        <v>5.0101522842639383</v>
      </c>
      <c r="S24" s="59"/>
      <c r="T24" s="68">
        <f>'Reaj 2018 - Região ABC e GRU'!T70</f>
        <v>329</v>
      </c>
      <c r="U24" s="144"/>
    </row>
    <row r="25" spans="1:44" x14ac:dyDescent="0.25">
      <c r="A25" s="1"/>
      <c r="B25" s="19">
        <v>1115</v>
      </c>
      <c r="C25" s="8"/>
      <c r="D25" s="37" t="s">
        <v>15</v>
      </c>
      <c r="E25" s="1"/>
      <c r="F25" s="39">
        <f>VLOOKUP(B25,'2018 1ºS - Região ABC e GRU'!$B$8:$F$50,5,FALSE)</f>
        <v>368.52791878172587</v>
      </c>
      <c r="G25" s="40"/>
      <c r="H25" s="39" t="e">
        <f>#REF!</f>
        <v>#REF!</v>
      </c>
      <c r="I25" s="40"/>
      <c r="J25" s="39" t="e">
        <f>#REF!</f>
        <v>#REF!</v>
      </c>
      <c r="K25" s="41"/>
      <c r="L25" s="81">
        <f t="shared" si="3"/>
        <v>8.2644628099173459E-2</v>
      </c>
      <c r="M25" s="59"/>
      <c r="N25" s="82">
        <f t="shared" si="4"/>
        <v>30.456852791878134</v>
      </c>
      <c r="O25" s="59"/>
      <c r="P25" s="34">
        <f>T25/(1-'Reaj 2018 - Região ABC e GRU'!$V$4)</f>
        <v>338.07106598984774</v>
      </c>
      <c r="Q25" s="63"/>
      <c r="R25" s="34">
        <f t="shared" si="5"/>
        <v>5.0710659898477388</v>
      </c>
      <c r="S25" s="59"/>
      <c r="T25" s="68">
        <f>'Reaj 2018 - Região ABC e GRU'!T71</f>
        <v>333</v>
      </c>
      <c r="U25" s="144"/>
    </row>
    <row r="26" spans="1:44" x14ac:dyDescent="0.25">
      <c r="A26" s="1"/>
      <c r="B26" s="48">
        <v>1126</v>
      </c>
      <c r="C26" s="49"/>
      <c r="D26" s="37" t="s">
        <v>29</v>
      </c>
      <c r="E26" s="1"/>
      <c r="F26" s="39">
        <f>VLOOKUP(B26,'2018 1ºS - Região ABC e GRU'!$B$8:$F$50,5,FALSE)</f>
        <v>368.52791878172587</v>
      </c>
      <c r="G26" s="40"/>
      <c r="H26" s="39" t="e">
        <f>#REF!</f>
        <v>#REF!</v>
      </c>
      <c r="I26" s="40"/>
      <c r="J26" s="39" t="e">
        <f>#REF!</f>
        <v>#REF!</v>
      </c>
      <c r="K26" s="41"/>
      <c r="L26" s="81">
        <f t="shared" si="3"/>
        <v>8.2644628099173459E-2</v>
      </c>
      <c r="M26" s="59"/>
      <c r="N26" s="82">
        <f t="shared" si="4"/>
        <v>30.456852791878134</v>
      </c>
      <c r="O26" s="59"/>
      <c r="P26" s="34">
        <f>T26/(1-'Reaj 2018 - Região ABC e GRU'!$V$4)</f>
        <v>338.07106598984774</v>
      </c>
      <c r="Q26" s="63"/>
      <c r="R26" s="34">
        <f t="shared" si="5"/>
        <v>5.0710659898477388</v>
      </c>
      <c r="S26" s="59"/>
      <c r="T26" s="68">
        <f>'Reaj 2018 - Região ABC e GRU'!T72</f>
        <v>333</v>
      </c>
      <c r="U26" s="144"/>
    </row>
    <row r="27" spans="1:44" x14ac:dyDescent="0.25">
      <c r="A27" s="1"/>
      <c r="B27" s="19">
        <v>1122</v>
      </c>
      <c r="C27" s="8"/>
      <c r="D27" s="37" t="s">
        <v>16</v>
      </c>
      <c r="E27" s="1"/>
      <c r="F27" s="39">
        <f>VLOOKUP(B27,'2018 1ºS - Região ABC e GRU'!$B$8:$F$50,5,FALSE)</f>
        <v>385.78680203045684</v>
      </c>
      <c r="G27" s="40"/>
      <c r="H27" s="39" t="e">
        <f>#REF!</f>
        <v>#REF!</v>
      </c>
      <c r="I27" s="40"/>
      <c r="J27" s="39" t="e">
        <f>#REF!</f>
        <v>#REF!</v>
      </c>
      <c r="K27" s="41"/>
      <c r="L27" s="81">
        <f t="shared" si="3"/>
        <v>8.6842105263157915E-2</v>
      </c>
      <c r="M27" s="59"/>
      <c r="N27" s="82">
        <f t="shared" si="4"/>
        <v>33.502538071065999</v>
      </c>
      <c r="O27" s="59"/>
      <c r="P27" s="34">
        <f>T27/(1-'Reaj 2018 - Região ABC e GRU'!$V$4)</f>
        <v>352.28426395939084</v>
      </c>
      <c r="Q27" s="63"/>
      <c r="R27" s="34">
        <f t="shared" si="5"/>
        <v>5.2842639593908416</v>
      </c>
      <c r="S27" s="59"/>
      <c r="T27" s="68">
        <f>'Reaj 2018 - Região ABC e GRU'!T73</f>
        <v>347</v>
      </c>
      <c r="U27" s="144"/>
    </row>
    <row r="28" spans="1:44" x14ac:dyDescent="0.25">
      <c r="A28" s="1"/>
      <c r="B28" s="19">
        <v>2009</v>
      </c>
      <c r="C28" s="8"/>
      <c r="D28" s="37" t="s">
        <v>37</v>
      </c>
      <c r="E28" s="1"/>
      <c r="F28" s="39">
        <f>VLOOKUP(B28,'2018 1ºS - Região ABC e GRU'!$B$8:$F$50,5,FALSE)</f>
        <v>344.16243654822335</v>
      </c>
      <c r="G28" s="40"/>
      <c r="H28" s="39" t="e">
        <f>#REF!</f>
        <v>#REF!</v>
      </c>
      <c r="I28" s="40"/>
      <c r="J28" s="39" t="e">
        <f>#REF!</f>
        <v>#REF!</v>
      </c>
      <c r="K28" s="41"/>
      <c r="L28" s="81">
        <f t="shared" si="3"/>
        <v>2.9498525073746385E-2</v>
      </c>
      <c r="M28" s="59"/>
      <c r="N28" s="82">
        <f t="shared" si="4"/>
        <v>10.152284263959416</v>
      </c>
      <c r="O28" s="59"/>
      <c r="P28" s="34">
        <f>T28/(1-'Reaj 2018 - Região ABC e GRU'!$V$4)</f>
        <v>334.01015228426394</v>
      </c>
      <c r="Q28" s="63"/>
      <c r="R28" s="34">
        <f t="shared" si="5"/>
        <v>5.0101522842639383</v>
      </c>
      <c r="S28" s="59"/>
      <c r="T28" s="68">
        <f>'Reaj 2018 - Região ABC e GRU'!T74</f>
        <v>329</v>
      </c>
      <c r="U28" s="144"/>
    </row>
    <row r="29" spans="1:44" x14ac:dyDescent="0.25">
      <c r="A29" s="1"/>
      <c r="B29" s="48">
        <v>1101</v>
      </c>
      <c r="C29" s="49"/>
      <c r="D29" s="37" t="s">
        <v>54</v>
      </c>
      <c r="E29" s="1"/>
      <c r="F29" s="39">
        <f>VLOOKUP(B29,'2018 1ºS - Região ABC e GRU'!$B$8:$F$50,5,FALSE)</f>
        <v>385.78680203045684</v>
      </c>
      <c r="G29" s="40"/>
      <c r="H29" s="39" t="e">
        <f>#REF!</f>
        <v>#REF!</v>
      </c>
      <c r="I29" s="40"/>
      <c r="J29" s="39" t="e">
        <f>#REF!</f>
        <v>#REF!</v>
      </c>
      <c r="K29" s="41"/>
      <c r="L29" s="81">
        <f t="shared" si="3"/>
        <v>8.6842105263157915E-2</v>
      </c>
      <c r="M29" s="59"/>
      <c r="N29" s="82">
        <f t="shared" si="4"/>
        <v>33.502538071065999</v>
      </c>
      <c r="O29" s="59"/>
      <c r="P29" s="34">
        <f>T29/(1-'Reaj 2018 - Região ABC e GRU'!$V$4)</f>
        <v>352.28426395939084</v>
      </c>
      <c r="Q29" s="63"/>
      <c r="R29" s="34">
        <f t="shared" si="5"/>
        <v>5.2842639593908416</v>
      </c>
      <c r="S29" s="59"/>
      <c r="T29" s="68">
        <f>'Reaj 2018 - Região ABC e GRU'!T75</f>
        <v>347</v>
      </c>
      <c r="U29" s="144"/>
    </row>
    <row r="30" spans="1:44" x14ac:dyDescent="0.25">
      <c r="A30" s="1"/>
      <c r="B30" s="19">
        <v>2010</v>
      </c>
      <c r="C30" s="8"/>
      <c r="D30" s="37" t="s">
        <v>38</v>
      </c>
      <c r="E30" s="1"/>
      <c r="F30" s="39">
        <f>VLOOKUP(B30,'2018 1ºS - Região ABC e GRU'!$B$8:$F$50,5,FALSE)</f>
        <v>344.16243654822335</v>
      </c>
      <c r="G30" s="40"/>
      <c r="H30" s="39" t="e">
        <f>#REF!</f>
        <v>#REF!</v>
      </c>
      <c r="I30" s="40"/>
      <c r="J30" s="39" t="e">
        <f>#REF!</f>
        <v>#REF!</v>
      </c>
      <c r="K30" s="41"/>
      <c r="L30" s="81">
        <f t="shared" si="3"/>
        <v>2.9498525073746385E-2</v>
      </c>
      <c r="M30" s="59"/>
      <c r="N30" s="82">
        <f t="shared" si="4"/>
        <v>10.152284263959416</v>
      </c>
      <c r="O30" s="59"/>
      <c r="P30" s="34">
        <f>T30/(1-'Reaj 2018 - Região ABC e GRU'!$V$4)</f>
        <v>334.01015228426394</v>
      </c>
      <c r="Q30" s="63"/>
      <c r="R30" s="34">
        <f t="shared" si="5"/>
        <v>5.0101522842639383</v>
      </c>
      <c r="S30" s="59"/>
      <c r="T30" s="68">
        <f>'Reaj 2018 - Região ABC e GRU'!T76</f>
        <v>329</v>
      </c>
      <c r="U30" s="144"/>
    </row>
    <row r="31" spans="1:44" s="84" customFormat="1" x14ac:dyDescent="0.25">
      <c r="A31" s="1"/>
      <c r="B31" s="19">
        <v>1106</v>
      </c>
      <c r="C31" s="8"/>
      <c r="D31" s="37" t="s">
        <v>17</v>
      </c>
      <c r="E31" s="1"/>
      <c r="F31" s="39">
        <f>VLOOKUP(B31,'2018 1ºS - Região ABC e GRU'!$B$8:$F$50,5,FALSE)</f>
        <v>368.52791878172587</v>
      </c>
      <c r="G31" s="40"/>
      <c r="H31" s="39" t="e">
        <f>#REF!</f>
        <v>#REF!</v>
      </c>
      <c r="I31" s="40"/>
      <c r="J31" s="39" t="e">
        <f>#REF!</f>
        <v>#REF!</v>
      </c>
      <c r="K31" s="41"/>
      <c r="L31" s="81">
        <f t="shared" si="3"/>
        <v>8.2644628099173459E-2</v>
      </c>
      <c r="M31" s="59"/>
      <c r="N31" s="82">
        <f t="shared" si="4"/>
        <v>30.456852791878134</v>
      </c>
      <c r="O31" s="59"/>
      <c r="P31" s="34">
        <f>T31/(1-'Reaj 2018 - Região ABC e GRU'!$V$4)</f>
        <v>338.07106598984774</v>
      </c>
      <c r="Q31" s="63"/>
      <c r="R31" s="34">
        <f t="shared" si="5"/>
        <v>5.0710659898477388</v>
      </c>
      <c r="S31" s="59"/>
      <c r="T31" s="68">
        <f>'Reaj 2018 - Região ABC e GRU'!T77</f>
        <v>333</v>
      </c>
      <c r="U31" s="144"/>
      <c r="X31" s="7"/>
      <c r="Y31" s="7"/>
      <c r="AQ31" s="7"/>
      <c r="AR31" s="7"/>
    </row>
    <row r="32" spans="1:44" s="84" customFormat="1" x14ac:dyDescent="0.25">
      <c r="A32" s="1"/>
      <c r="B32" s="19">
        <v>1131</v>
      </c>
      <c r="C32" s="8"/>
      <c r="D32" s="37" t="s">
        <v>18</v>
      </c>
      <c r="E32" s="1"/>
      <c r="F32" s="39">
        <f>VLOOKUP(B32,'2018 1ºS - Região ABC e GRU'!$B$8:$F$50,5,FALSE)</f>
        <v>368.52791878172587</v>
      </c>
      <c r="G32" s="40"/>
      <c r="H32" s="39" t="e">
        <f>#REF!</f>
        <v>#REF!</v>
      </c>
      <c r="I32" s="40"/>
      <c r="J32" s="39" t="e">
        <f>#REF!</f>
        <v>#REF!</v>
      </c>
      <c r="K32" s="41"/>
      <c r="L32" s="81">
        <f t="shared" si="3"/>
        <v>8.2644628099173459E-2</v>
      </c>
      <c r="M32" s="59"/>
      <c r="N32" s="82">
        <f t="shared" si="4"/>
        <v>30.456852791878134</v>
      </c>
      <c r="O32" s="59"/>
      <c r="P32" s="34">
        <f>T32/(1-'Reaj 2018 - Região ABC e GRU'!$V$4)</f>
        <v>338.07106598984774</v>
      </c>
      <c r="Q32" s="63"/>
      <c r="R32" s="34">
        <f t="shared" si="5"/>
        <v>5.0710659898477388</v>
      </c>
      <c r="S32" s="59"/>
      <c r="T32" s="68">
        <f>'Reaj 2018 - Região ABC e GRU'!T78</f>
        <v>333</v>
      </c>
      <c r="U32" s="144"/>
      <c r="X32" s="7"/>
      <c r="Y32" s="7"/>
      <c r="AQ32" s="7"/>
      <c r="AR32" s="7"/>
    </row>
    <row r="33" spans="1:44" s="84" customFormat="1" x14ac:dyDescent="0.25">
      <c r="A33" s="1"/>
      <c r="B33" s="19">
        <v>1104</v>
      </c>
      <c r="C33" s="8"/>
      <c r="D33" s="37" t="s">
        <v>47</v>
      </c>
      <c r="E33" s="1"/>
      <c r="F33" s="39">
        <f>VLOOKUP(B33,'2018 1ºS - Região ABC e GRU'!$B$8:$F$50,5,FALSE)</f>
        <v>330.96446700507613</v>
      </c>
      <c r="G33" s="40"/>
      <c r="H33" s="39" t="e">
        <f>#REF!</f>
        <v>#REF!</v>
      </c>
      <c r="I33" s="40"/>
      <c r="J33" s="39" t="e">
        <f>#REF!</f>
        <v>#REF!</v>
      </c>
      <c r="K33" s="41"/>
      <c r="L33" s="81">
        <f t="shared" si="3"/>
        <v>7.9754601226993793E-2</v>
      </c>
      <c r="M33" s="59"/>
      <c r="N33" s="82">
        <f t="shared" si="4"/>
        <v>26.395939086294391</v>
      </c>
      <c r="O33" s="59"/>
      <c r="P33" s="34">
        <f>T33/(1-'Reaj 2018 - Região ABC e GRU'!$V$4)</f>
        <v>304.56852791878174</v>
      </c>
      <c r="Q33" s="63"/>
      <c r="R33" s="34">
        <f t="shared" si="5"/>
        <v>4.56852791878174</v>
      </c>
      <c r="S33" s="59"/>
      <c r="T33" s="68">
        <f>'Reaj 2018 - Região ABC e GRU'!T79</f>
        <v>300</v>
      </c>
      <c r="U33" s="144"/>
      <c r="X33" s="7"/>
      <c r="Y33" s="7"/>
      <c r="AQ33" s="7"/>
      <c r="AR33" s="7"/>
    </row>
    <row r="34" spans="1:44" x14ac:dyDescent="0.25">
      <c r="A34" s="1"/>
      <c r="B34" s="48">
        <v>1111</v>
      </c>
      <c r="C34" s="49"/>
      <c r="D34" s="37" t="s">
        <v>28</v>
      </c>
      <c r="E34" s="1"/>
      <c r="F34" s="39">
        <f>VLOOKUP(B34,'2018 1ºS - Região ABC e GRU'!$B$8:$F$50,5,FALSE)</f>
        <v>385.78680203045684</v>
      </c>
      <c r="G34" s="40"/>
      <c r="H34" s="39" t="e">
        <f>#REF!</f>
        <v>#REF!</v>
      </c>
      <c r="I34" s="40"/>
      <c r="J34" s="39" t="e">
        <f>#REF!</f>
        <v>#REF!</v>
      </c>
      <c r="K34" s="41"/>
      <c r="L34" s="81">
        <f t="shared" si="3"/>
        <v>8.6842105263157915E-2</v>
      </c>
      <c r="M34" s="59"/>
      <c r="N34" s="82">
        <f t="shared" si="4"/>
        <v>33.502538071065999</v>
      </c>
      <c r="O34" s="59"/>
      <c r="P34" s="34">
        <f>T34/(1-'Reaj 2018 - Região ABC e GRU'!$V$4)</f>
        <v>352.28426395939084</v>
      </c>
      <c r="Q34" s="63"/>
      <c r="R34" s="34">
        <f t="shared" si="5"/>
        <v>5.2842639593908416</v>
      </c>
      <c r="S34" s="59"/>
      <c r="T34" s="68">
        <f>'Reaj 2018 - Região ABC e GRU'!T80</f>
        <v>347</v>
      </c>
      <c r="U34" s="144"/>
    </row>
    <row r="35" spans="1:44" x14ac:dyDescent="0.25">
      <c r="A35" s="1"/>
      <c r="B35" s="19">
        <v>2006</v>
      </c>
      <c r="C35" s="8"/>
      <c r="D35" s="37" t="s">
        <v>39</v>
      </c>
      <c r="E35" s="1"/>
      <c r="F35" s="39">
        <f>VLOOKUP(B35,'2018 1ºS - Região ABC e GRU'!$B$8:$F$50,5,FALSE)</f>
        <v>344.16243654822335</v>
      </c>
      <c r="G35" s="40"/>
      <c r="H35" s="39" t="e">
        <f>#REF!</f>
        <v>#REF!</v>
      </c>
      <c r="I35" s="40"/>
      <c r="J35" s="39" t="e">
        <f>#REF!</f>
        <v>#REF!</v>
      </c>
      <c r="K35" s="41"/>
      <c r="L35" s="81">
        <f t="shared" si="3"/>
        <v>2.9498525073746385E-2</v>
      </c>
      <c r="M35" s="59"/>
      <c r="N35" s="82">
        <f t="shared" si="4"/>
        <v>10.152284263959416</v>
      </c>
      <c r="O35" s="59"/>
      <c r="P35" s="34">
        <f>T35/(1-'Reaj 2018 - Região ABC e GRU'!$V$4)</f>
        <v>334.01015228426394</v>
      </c>
      <c r="Q35" s="63"/>
      <c r="R35" s="34">
        <f t="shared" si="5"/>
        <v>5.0101522842639383</v>
      </c>
      <c r="S35" s="59"/>
      <c r="T35" s="68">
        <f>'Reaj 2018 - Região ABC e GRU'!T81</f>
        <v>329</v>
      </c>
      <c r="U35" s="144"/>
    </row>
    <row r="36" spans="1:44" ht="30" x14ac:dyDescent="0.25">
      <c r="A36" s="1"/>
      <c r="B36" s="19">
        <v>1102</v>
      </c>
      <c r="C36" s="8"/>
      <c r="D36" s="37" t="s">
        <v>58</v>
      </c>
      <c r="E36" s="1"/>
      <c r="F36" s="39">
        <f>VLOOKUP(B36,'2018 1ºS - Região ABC e GRU'!$B$8:$F$50,5,FALSE)</f>
        <v>385.78680203045684</v>
      </c>
      <c r="G36" s="40"/>
      <c r="H36" s="39" t="e">
        <f>#REF!</f>
        <v>#REF!</v>
      </c>
      <c r="I36" s="40"/>
      <c r="J36" s="39" t="e">
        <f>#REF!</f>
        <v>#REF!</v>
      </c>
      <c r="K36" s="41"/>
      <c r="L36" s="81">
        <f t="shared" si="3"/>
        <v>8.6842105263157915E-2</v>
      </c>
      <c r="M36" s="59"/>
      <c r="N36" s="82">
        <f t="shared" si="4"/>
        <v>33.502538071065999</v>
      </c>
      <c r="O36" s="59"/>
      <c r="P36" s="34">
        <f>T36/(1-'Reaj 2018 - Região ABC e GRU'!$V$4)</f>
        <v>352.28426395939084</v>
      </c>
      <c r="Q36" s="63"/>
      <c r="R36" s="34">
        <f t="shared" si="5"/>
        <v>5.2842639593908416</v>
      </c>
      <c r="S36" s="59"/>
      <c r="T36" s="68">
        <f>'Reaj 2018 - Região ABC e GRU'!T82</f>
        <v>347</v>
      </c>
      <c r="U36" s="144"/>
    </row>
    <row r="37" spans="1:44" x14ac:dyDescent="0.25">
      <c r="A37" s="1"/>
      <c r="B37" s="19">
        <v>2005</v>
      </c>
      <c r="C37" s="8"/>
      <c r="D37" s="37" t="s">
        <v>40</v>
      </c>
      <c r="E37" s="1"/>
      <c r="F37" s="39">
        <f>VLOOKUP(B37,'2018 1ºS - Região ABC e GRU'!$B$8:$F$50,5,FALSE)</f>
        <v>344.16243654822335</v>
      </c>
      <c r="G37" s="40"/>
      <c r="H37" s="39" t="e">
        <f>#REF!</f>
        <v>#REF!</v>
      </c>
      <c r="I37" s="40"/>
      <c r="J37" s="39" t="e">
        <f>#REF!</f>
        <v>#REF!</v>
      </c>
      <c r="K37" s="41"/>
      <c r="L37" s="81">
        <f t="shared" si="3"/>
        <v>2.9498525073746385E-2</v>
      </c>
      <c r="M37" s="59"/>
      <c r="N37" s="82">
        <f t="shared" si="4"/>
        <v>10.152284263959416</v>
      </c>
      <c r="O37" s="59"/>
      <c r="P37" s="34">
        <f>T37/(1-'Reaj 2018 - Região ABC e GRU'!$V$4)</f>
        <v>334.01015228426394</v>
      </c>
      <c r="Q37" s="63"/>
      <c r="R37" s="34">
        <f t="shared" si="5"/>
        <v>5.0101522842639383</v>
      </c>
      <c r="S37" s="59"/>
      <c r="T37" s="68">
        <f>'Reaj 2018 - Região ABC e GRU'!T83</f>
        <v>329</v>
      </c>
      <c r="U37" s="144"/>
    </row>
    <row r="38" spans="1:44" s="33" customFormat="1" ht="30" x14ac:dyDescent="0.25">
      <c r="A38" s="57"/>
      <c r="B38" s="19">
        <v>1108</v>
      </c>
      <c r="C38" s="8"/>
      <c r="D38" s="37" t="s">
        <v>59</v>
      </c>
      <c r="E38" s="1"/>
      <c r="F38" s="39">
        <f>VLOOKUP(B38,'2018 1ºS - Região ABC e GRU'!$B$8:$F$50,5,FALSE)</f>
        <v>368.52791878172587</v>
      </c>
      <c r="G38" s="40"/>
      <c r="H38" s="39" t="e">
        <f>#REF!</f>
        <v>#REF!</v>
      </c>
      <c r="I38" s="40"/>
      <c r="J38" s="39" t="e">
        <f>#REF!</f>
        <v>#REF!</v>
      </c>
      <c r="K38" s="41"/>
      <c r="L38" s="81">
        <f t="shared" ref="L38:L42" si="6">IF(T38="","",N38/F38)</f>
        <v>8.2644628099173459E-2</v>
      </c>
      <c r="M38" s="59"/>
      <c r="N38" s="82">
        <f t="shared" ref="N38:N42" si="7">IF(T38="","",F38-P38)</f>
        <v>30.456852791878134</v>
      </c>
      <c r="O38" s="59"/>
      <c r="P38" s="34">
        <f>T38/(1-'Reaj 2018 - Região ABC e GRU'!$V$4)</f>
        <v>338.07106598984774</v>
      </c>
      <c r="Q38" s="63"/>
      <c r="R38" s="34">
        <f t="shared" ref="R38:R42" si="8">IF(T38="","",P38-T38)</f>
        <v>5.0710659898477388</v>
      </c>
      <c r="S38" s="59"/>
      <c r="T38" s="68">
        <f>'Reaj 2018 - Região ABC e GRU'!T84</f>
        <v>333</v>
      </c>
      <c r="U38" s="128"/>
      <c r="X38" s="7"/>
    </row>
    <row r="39" spans="1:44" s="33" customFormat="1" x14ac:dyDescent="0.25">
      <c r="A39" s="57"/>
      <c r="B39" s="19">
        <v>1127</v>
      </c>
      <c r="C39" s="8"/>
      <c r="D39" s="37" t="s">
        <v>53</v>
      </c>
      <c r="E39" s="1"/>
      <c r="F39" s="39">
        <f>VLOOKUP(B39,'2018 1ºS - Região ABC e GRU'!$B$8:$F$50,5,FALSE)</f>
        <v>362.43654822335026</v>
      </c>
      <c r="G39" s="40"/>
      <c r="H39" s="39" t="e">
        <f>#REF!</f>
        <v>#REF!</v>
      </c>
      <c r="I39" s="40"/>
      <c r="J39" s="39" t="e">
        <f>#REF!</f>
        <v>#REF!</v>
      </c>
      <c r="K39" s="41"/>
      <c r="L39" s="81">
        <f t="shared" si="6"/>
        <v>7.8431372549019676E-2</v>
      </c>
      <c r="M39" s="59"/>
      <c r="N39" s="82">
        <f t="shared" si="7"/>
        <v>28.426395939086319</v>
      </c>
      <c r="O39" s="59"/>
      <c r="P39" s="34">
        <f>T39/(1-'Reaj 2018 - Região ABC e GRU'!$V$4)</f>
        <v>334.01015228426394</v>
      </c>
      <c r="Q39" s="63"/>
      <c r="R39" s="34">
        <f t="shared" si="8"/>
        <v>5.0101522842639383</v>
      </c>
      <c r="S39" s="59"/>
      <c r="T39" s="68">
        <f>'Reaj 2018 - Região ABC e GRU'!T85</f>
        <v>329</v>
      </c>
      <c r="U39" s="128"/>
    </row>
    <row r="40" spans="1:44" s="33" customFormat="1" x14ac:dyDescent="0.25">
      <c r="A40" s="57"/>
      <c r="B40" s="19">
        <v>1123</v>
      </c>
      <c r="C40" s="8"/>
      <c r="D40" s="37" t="s">
        <v>20</v>
      </c>
      <c r="E40" s="1"/>
      <c r="F40" s="39">
        <f>VLOOKUP(B40,'2018 1ºS - Região ABC e GRU'!$B$8:$F$50,5,FALSE)</f>
        <v>425.38071065989845</v>
      </c>
      <c r="G40" s="40"/>
      <c r="H40" s="39" t="e">
        <f>#REF!</f>
        <v>#REF!</v>
      </c>
      <c r="I40" s="40"/>
      <c r="J40" s="39" t="e">
        <f>#REF!</f>
        <v>#REF!</v>
      </c>
      <c r="K40" s="41"/>
      <c r="L40" s="81">
        <f t="shared" si="6"/>
        <v>8.3532219570405603E-2</v>
      </c>
      <c r="M40" s="59"/>
      <c r="N40" s="82">
        <f t="shared" si="7"/>
        <v>35.532994923857814</v>
      </c>
      <c r="O40" s="59"/>
      <c r="P40" s="34">
        <f>T40/(1-'Reaj 2018 - Região ABC e GRU'!$V$4)</f>
        <v>389.84771573604064</v>
      </c>
      <c r="Q40" s="63"/>
      <c r="R40" s="34">
        <f t="shared" si="8"/>
        <v>5.8477157360406409</v>
      </c>
      <c r="S40" s="59"/>
      <c r="T40" s="68">
        <f>'Reaj 2018 - Região ABC e GRU'!T86</f>
        <v>384</v>
      </c>
      <c r="U40" s="128"/>
    </row>
    <row r="41" spans="1:44" s="33" customFormat="1" x14ac:dyDescent="0.25">
      <c r="A41" s="57"/>
      <c r="B41" s="19">
        <v>1103</v>
      </c>
      <c r="C41" s="8"/>
      <c r="D41" s="37" t="s">
        <v>21</v>
      </c>
      <c r="E41" s="1"/>
      <c r="F41" s="39">
        <f>VLOOKUP(B41,'2018 1ºS - Região ABC e GRU'!$B$8:$F$50,5,FALSE)</f>
        <v>425.38071065989845</v>
      </c>
      <c r="G41" s="40"/>
      <c r="H41" s="39" t="e">
        <f>#REF!</f>
        <v>#REF!</v>
      </c>
      <c r="I41" s="40"/>
      <c r="J41" s="39" t="e">
        <f>#REF!</f>
        <v>#REF!</v>
      </c>
      <c r="K41" s="41"/>
      <c r="L41" s="81">
        <f t="shared" si="6"/>
        <v>8.3532219570405603E-2</v>
      </c>
      <c r="M41" s="59"/>
      <c r="N41" s="82">
        <f t="shared" si="7"/>
        <v>35.532994923857814</v>
      </c>
      <c r="O41" s="59"/>
      <c r="P41" s="34">
        <f>T41/(1-'Reaj 2018 - Região ABC e GRU'!$V$4)</f>
        <v>389.84771573604064</v>
      </c>
      <c r="Q41" s="63"/>
      <c r="R41" s="34">
        <f t="shared" si="8"/>
        <v>5.8477157360406409</v>
      </c>
      <c r="S41" s="59"/>
      <c r="T41" s="68">
        <f>'Reaj 2018 - Região ABC e GRU'!T87</f>
        <v>384</v>
      </c>
      <c r="U41" s="128"/>
    </row>
    <row r="42" spans="1:44" s="33" customFormat="1" x14ac:dyDescent="0.25">
      <c r="A42" s="57"/>
      <c r="B42" s="19">
        <v>1163</v>
      </c>
      <c r="C42" s="8"/>
      <c r="D42" s="37" t="s">
        <v>22</v>
      </c>
      <c r="E42" s="1"/>
      <c r="F42" s="39">
        <f>VLOOKUP(B42,'2018 1ºS - Região ABC e GRU'!$B$8:$F$50,5,FALSE)</f>
        <v>346.19289340101523</v>
      </c>
      <c r="G42" s="40"/>
      <c r="H42" s="39" t="e">
        <f>#REF!</f>
        <v>#REF!</v>
      </c>
      <c r="I42" s="40"/>
      <c r="J42" s="39" t="e">
        <f>#REF!</f>
        <v>#REF!</v>
      </c>
      <c r="K42" s="41"/>
      <c r="L42" s="81">
        <f t="shared" si="6"/>
        <v>8.2111436950146541E-2</v>
      </c>
      <c r="M42" s="59"/>
      <c r="N42" s="82">
        <f t="shared" si="7"/>
        <v>28.426395939086262</v>
      </c>
      <c r="O42" s="59"/>
      <c r="P42" s="34">
        <f>T42/(1-'Reaj 2018 - Região ABC e GRU'!$V$4)</f>
        <v>317.76649746192896</v>
      </c>
      <c r="Q42" s="63"/>
      <c r="R42" s="34">
        <f t="shared" si="8"/>
        <v>4.7664974619289637</v>
      </c>
      <c r="S42" s="59"/>
      <c r="T42" s="68">
        <f>'Reaj 2018 - Região ABC e GRU'!T88</f>
        <v>313</v>
      </c>
      <c r="U42" s="128"/>
    </row>
    <row r="43" spans="1:44" s="33" customFormat="1" x14ac:dyDescent="0.25">
      <c r="A43" s="57"/>
      <c r="B43" s="130"/>
      <c r="C43" s="43"/>
      <c r="D43" s="121"/>
      <c r="E43" s="57"/>
      <c r="F43" s="44"/>
      <c r="G43" s="45"/>
      <c r="H43" s="44"/>
      <c r="I43" s="45"/>
      <c r="J43" s="44"/>
      <c r="K43" s="122"/>
      <c r="L43" s="123"/>
      <c r="M43" s="122"/>
      <c r="N43" s="124"/>
      <c r="O43" s="122"/>
      <c r="P43" s="126"/>
      <c r="Q43" s="125"/>
      <c r="R43" s="126"/>
      <c r="S43" s="122"/>
      <c r="T43" s="127"/>
      <c r="U43" s="128"/>
    </row>
    <row r="44" spans="1:44" s="33" customFormat="1" x14ac:dyDescent="0.25">
      <c r="A44" s="57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123"/>
      <c r="M44" s="122"/>
      <c r="N44" s="124"/>
      <c r="O44" s="122"/>
      <c r="P44" s="126"/>
      <c r="Q44" s="125"/>
      <c r="R44" s="126"/>
      <c r="S44" s="122"/>
      <c r="T44" s="127"/>
      <c r="U44" s="128"/>
    </row>
    <row r="45" spans="1:44" s="33" customFormat="1" x14ac:dyDescent="0.25">
      <c r="A45" s="57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123"/>
      <c r="M45" s="122"/>
      <c r="N45" s="124"/>
      <c r="O45" s="122"/>
      <c r="P45" s="126"/>
      <c r="Q45" s="125"/>
      <c r="R45" s="126"/>
      <c r="S45" s="122"/>
      <c r="T45" s="127"/>
      <c r="U45" s="128"/>
    </row>
    <row r="46" spans="1:44" s="33" customFormat="1" x14ac:dyDescent="0.25">
      <c r="A46" s="57"/>
      <c r="B46" s="119"/>
      <c r="C46" s="120"/>
      <c r="D46" s="121"/>
      <c r="E46" s="57"/>
      <c r="F46" s="44"/>
      <c r="G46" s="45"/>
      <c r="H46" s="44"/>
      <c r="I46" s="45"/>
      <c r="J46" s="44"/>
      <c r="K46" s="122"/>
      <c r="L46" s="123"/>
      <c r="M46" s="122"/>
      <c r="N46" s="124"/>
      <c r="O46" s="122"/>
      <c r="P46" s="44"/>
      <c r="Q46" s="125"/>
      <c r="R46" s="126"/>
      <c r="S46" s="122"/>
      <c r="T46" s="127"/>
      <c r="U46" s="128"/>
    </row>
    <row r="47" spans="1:44" s="33" customFormat="1" x14ac:dyDescent="0.25">
      <c r="A47" s="57"/>
      <c r="B47" s="130"/>
      <c r="C47" s="43"/>
      <c r="D47" s="121"/>
      <c r="E47" s="57"/>
      <c r="F47" s="44"/>
      <c r="G47" s="45"/>
      <c r="H47" s="44"/>
      <c r="I47" s="45"/>
      <c r="J47" s="44"/>
      <c r="K47" s="122"/>
      <c r="L47" s="123"/>
      <c r="M47" s="122"/>
      <c r="N47" s="124"/>
      <c r="O47" s="122"/>
      <c r="P47" s="126"/>
      <c r="Q47" s="125"/>
      <c r="R47" s="126"/>
      <c r="S47" s="122"/>
      <c r="T47" s="127"/>
      <c r="U47" s="128"/>
    </row>
    <row r="48" spans="1:44" s="33" customFormat="1" x14ac:dyDescent="0.25">
      <c r="A48" s="57"/>
      <c r="B48" s="130"/>
      <c r="C48" s="43"/>
      <c r="D48" s="121"/>
      <c r="E48" s="57"/>
      <c r="F48" s="44"/>
      <c r="G48" s="45"/>
      <c r="H48" s="44"/>
      <c r="I48" s="45"/>
      <c r="J48" s="44"/>
      <c r="K48" s="122"/>
      <c r="L48" s="123"/>
      <c r="M48" s="122"/>
      <c r="N48" s="124"/>
      <c r="O48" s="122"/>
      <c r="P48" s="126"/>
      <c r="Q48" s="125"/>
      <c r="R48" s="126"/>
      <c r="S48" s="122"/>
      <c r="T48" s="127"/>
      <c r="U48" s="128"/>
    </row>
    <row r="49" spans="1:43" s="33" customFormat="1" x14ac:dyDescent="0.25">
      <c r="A49" s="57"/>
      <c r="B49" s="130"/>
      <c r="C49" s="43"/>
      <c r="D49" s="121"/>
      <c r="E49" s="57"/>
      <c r="F49" s="44"/>
      <c r="G49" s="45"/>
      <c r="H49" s="44"/>
      <c r="I49" s="45"/>
      <c r="J49" s="44"/>
      <c r="K49" s="122"/>
      <c r="L49" s="123"/>
      <c r="M49" s="122"/>
      <c r="N49" s="124"/>
      <c r="O49" s="122"/>
      <c r="P49" s="126"/>
      <c r="Q49" s="125"/>
      <c r="R49" s="126"/>
      <c r="S49" s="122"/>
      <c r="T49" s="127"/>
      <c r="U49" s="128"/>
    </row>
    <row r="50" spans="1:43" s="33" customFormat="1" x14ac:dyDescent="0.25">
      <c r="A50" s="57"/>
      <c r="B50" s="130"/>
      <c r="C50" s="43"/>
      <c r="D50" s="121"/>
      <c r="E50" s="57"/>
      <c r="F50" s="44"/>
      <c r="G50" s="45"/>
      <c r="H50" s="44"/>
      <c r="I50" s="45"/>
      <c r="J50" s="44"/>
      <c r="K50" s="122"/>
      <c r="L50" s="123"/>
      <c r="M50" s="122"/>
      <c r="N50" s="124"/>
      <c r="O50" s="122"/>
      <c r="P50" s="126"/>
      <c r="Q50" s="125"/>
      <c r="R50" s="126"/>
      <c r="S50" s="122"/>
      <c r="T50" s="127"/>
      <c r="U50" s="128"/>
    </row>
    <row r="51" spans="1:43" ht="4.9000000000000004" customHeight="1" x14ac:dyDescent="0.25">
      <c r="A51" s="8"/>
      <c r="B51" s="23"/>
      <c r="C51" s="8"/>
      <c r="D51" s="21"/>
      <c r="E51" s="21"/>
      <c r="F51" s="21"/>
      <c r="G51" s="8"/>
      <c r="H51" s="8"/>
      <c r="I51" s="8"/>
      <c r="J51" s="24"/>
      <c r="K51" s="21"/>
      <c r="M51" s="60"/>
      <c r="O51" s="60"/>
      <c r="Q51" s="60"/>
      <c r="S51" s="60"/>
      <c r="AQ51" s="7" t="str">
        <f t="shared" ref="AQ51" si="9">B51&amp;D51&amp;F51&amp;L51&amp;N51&amp;P51&amp;R51&amp;T51</f>
        <v/>
      </c>
    </row>
    <row r="52" spans="1:43" x14ac:dyDescent="0.25">
      <c r="A52" s="25"/>
      <c r="B52" s="169" t="s">
        <v>23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</row>
    <row r="53" spans="1:43" ht="21.75" customHeight="1" x14ac:dyDescent="0.25">
      <c r="A53" s="8"/>
      <c r="B53" s="23"/>
      <c r="C53" s="8"/>
      <c r="D53" s="21"/>
      <c r="E53" s="21"/>
      <c r="F53" s="21"/>
      <c r="G53" s="8"/>
      <c r="H53" s="8"/>
      <c r="I53" s="8"/>
      <c r="J53" s="24"/>
      <c r="K53" s="21"/>
      <c r="M53" s="60"/>
      <c r="O53" s="60"/>
      <c r="Q53" s="60"/>
      <c r="S53" s="60"/>
    </row>
    <row r="54" spans="1:43" x14ac:dyDescent="0.25">
      <c r="A54" s="27"/>
      <c r="B54" s="166" t="s">
        <v>24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</row>
    <row r="55" spans="1:43" ht="15" customHeight="1" x14ac:dyDescent="0.25">
      <c r="A55" s="8"/>
      <c r="B55" s="165"/>
      <c r="C55" s="165"/>
      <c r="D55" s="165"/>
      <c r="E55" s="165"/>
      <c r="F55" s="165"/>
      <c r="G55" s="165"/>
      <c r="H55" s="165"/>
      <c r="I55" s="165"/>
      <c r="J55" s="165"/>
      <c r="K55" s="8"/>
      <c r="M55" s="43"/>
      <c r="O55" s="43"/>
      <c r="Q55" s="43"/>
      <c r="S55" s="43"/>
    </row>
    <row r="56" spans="1:43" x14ac:dyDescent="0.25">
      <c r="A56" s="27"/>
      <c r="B56" s="171"/>
      <c r="C56" s="171"/>
      <c r="D56" s="171"/>
      <c r="E56" s="171"/>
      <c r="F56" s="171"/>
      <c r="G56" s="171"/>
      <c r="H56" s="171"/>
      <c r="I56" s="171"/>
      <c r="J56" s="171"/>
      <c r="K56" s="80"/>
      <c r="M56" s="61"/>
      <c r="O56" s="61"/>
      <c r="Q56" s="61"/>
      <c r="S56" s="61"/>
    </row>
    <row r="57" spans="1:43" x14ac:dyDescent="0.25">
      <c r="A57" s="27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61"/>
      <c r="Q57" s="61"/>
      <c r="S57" s="61"/>
    </row>
    <row r="58" spans="1:43" ht="15" customHeight="1" x14ac:dyDescent="0.25">
      <c r="A58" s="27"/>
      <c r="B58" s="166" t="s">
        <v>73</v>
      </c>
      <c r="C58" s="166"/>
      <c r="D58" s="166"/>
      <c r="E58" s="166"/>
      <c r="F58" s="166"/>
      <c r="G58" s="166"/>
      <c r="H58" s="166"/>
      <c r="I58" s="166"/>
      <c r="J58" s="166"/>
      <c r="K58" s="80"/>
      <c r="M58" s="61"/>
      <c r="O58" s="61"/>
      <c r="Q58" s="61"/>
      <c r="S58" s="61"/>
    </row>
    <row r="59" spans="1:43" ht="15" customHeight="1" x14ac:dyDescent="0.25">
      <c r="A59" s="27"/>
      <c r="B59" s="80"/>
      <c r="C59" s="80"/>
      <c r="D59" s="80"/>
      <c r="E59" s="80"/>
      <c r="F59" s="80"/>
      <c r="G59" s="80"/>
      <c r="H59" s="80"/>
      <c r="I59" s="80"/>
      <c r="J59" s="80"/>
      <c r="K59" s="80"/>
      <c r="M59" s="61"/>
      <c r="O59" s="61"/>
      <c r="Q59" s="61"/>
      <c r="S59" s="61"/>
    </row>
    <row r="60" spans="1:43" x14ac:dyDescent="0.25">
      <c r="A60" s="20"/>
      <c r="B60" s="27"/>
      <c r="C60" s="8"/>
      <c r="D60" s="27"/>
      <c r="E60" s="27"/>
      <c r="F60" s="27"/>
      <c r="G60" s="8"/>
      <c r="H60" s="27"/>
      <c r="I60" s="8"/>
      <c r="J60" s="27"/>
      <c r="K60" s="27"/>
      <c r="M60" s="62"/>
      <c r="O60" s="62"/>
      <c r="Q60" s="62"/>
      <c r="S60" s="62"/>
    </row>
    <row r="61" spans="1:43" ht="15.75" customHeight="1" x14ac:dyDescent="0.25">
      <c r="A61" s="20"/>
      <c r="B61" s="167" t="s">
        <v>74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</row>
    <row r="62" spans="1:43" ht="15.75" customHeight="1" x14ac:dyDescent="0.25">
      <c r="B62" s="167" t="s">
        <v>75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</row>
  </sheetData>
  <mergeCells count="11">
    <mergeCell ref="B56:J56"/>
    <mergeCell ref="B61:U61"/>
    <mergeCell ref="B62:U62"/>
    <mergeCell ref="B2:S2"/>
    <mergeCell ref="B3:S3"/>
    <mergeCell ref="B4:T5"/>
    <mergeCell ref="B52:S52"/>
    <mergeCell ref="B54:S54"/>
    <mergeCell ref="B55:J55"/>
    <mergeCell ref="B57:N57"/>
    <mergeCell ref="B58:J58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L72"/>
  <sheetViews>
    <sheetView showGridLines="0" workbookViewId="0">
      <pane ySplit="2" topLeftCell="A3" activePane="bottomLeft" state="frozen"/>
      <selection pane="bottomLeft" activeCell="H28" sqref="H28"/>
    </sheetView>
  </sheetViews>
  <sheetFormatPr defaultColWidth="9.140625" defaultRowHeight="12.75" x14ac:dyDescent="0.2"/>
  <cols>
    <col min="1" max="1" width="1.7109375" style="29" customWidth="1"/>
    <col min="2" max="2" width="12.42578125" style="29" customWidth="1"/>
    <col min="3" max="3" width="29.140625" style="29" customWidth="1"/>
    <col min="4" max="4" width="14.5703125" style="145" bestFit="1" customWidth="1"/>
    <col min="5" max="5" width="2.140625" style="29" customWidth="1"/>
    <col min="6" max="6" width="12.42578125" style="29" customWidth="1"/>
    <col min="7" max="7" width="29.140625" style="29" customWidth="1"/>
    <col min="8" max="8" width="14.5703125" style="145" bestFit="1" customWidth="1"/>
    <col min="9" max="9" width="2.140625" style="29" customWidth="1"/>
    <col min="10" max="10" width="12.42578125" style="29" customWidth="1"/>
    <col min="11" max="11" width="29.140625" style="29" customWidth="1"/>
    <col min="12" max="12" width="14.5703125" style="145" bestFit="1" customWidth="1"/>
    <col min="13" max="16384" width="9.140625" style="29"/>
  </cols>
  <sheetData>
    <row r="1" spans="2:12" ht="7.9" customHeight="1" x14ac:dyDescent="0.2"/>
    <row r="2" spans="2:12" s="161" customFormat="1" ht="18.399999999999999" customHeight="1" x14ac:dyDescent="0.25">
      <c r="B2" s="163" t="s">
        <v>25</v>
      </c>
      <c r="C2" s="163" t="s">
        <v>277</v>
      </c>
      <c r="D2" s="162" t="s">
        <v>274</v>
      </c>
      <c r="F2" s="163" t="s">
        <v>25</v>
      </c>
      <c r="G2" s="163" t="s">
        <v>276</v>
      </c>
      <c r="H2" s="162" t="s">
        <v>274</v>
      </c>
      <c r="J2" s="163" t="s">
        <v>25</v>
      </c>
      <c r="K2" s="163" t="s">
        <v>275</v>
      </c>
      <c r="L2" s="162" t="s">
        <v>274</v>
      </c>
    </row>
    <row r="3" spans="2:12" x14ac:dyDescent="0.2">
      <c r="B3" s="30" t="s">
        <v>26</v>
      </c>
      <c r="C3" s="30" t="s">
        <v>273</v>
      </c>
      <c r="D3" s="158"/>
      <c r="F3" s="30" t="s">
        <v>27</v>
      </c>
      <c r="G3" s="30" t="s">
        <v>198</v>
      </c>
      <c r="H3" s="158" t="s">
        <v>230</v>
      </c>
      <c r="J3" s="30" t="s">
        <v>27</v>
      </c>
      <c r="K3" s="30" t="s">
        <v>200</v>
      </c>
      <c r="L3" s="158" t="s">
        <v>230</v>
      </c>
    </row>
    <row r="4" spans="2:12" x14ac:dyDescent="0.2">
      <c r="B4" s="30" t="s">
        <v>26</v>
      </c>
      <c r="C4" s="30" t="s">
        <v>272</v>
      </c>
      <c r="D4" s="158"/>
      <c r="F4" s="30" t="s">
        <v>27</v>
      </c>
      <c r="G4" s="30" t="s">
        <v>201</v>
      </c>
      <c r="H4" s="158" t="s">
        <v>230</v>
      </c>
      <c r="J4" s="30" t="s">
        <v>27</v>
      </c>
      <c r="K4" s="30" t="s">
        <v>196</v>
      </c>
      <c r="L4" s="158" t="s">
        <v>230</v>
      </c>
    </row>
    <row r="5" spans="2:12" x14ac:dyDescent="0.2">
      <c r="B5" s="146" t="s">
        <v>26</v>
      </c>
      <c r="C5" s="146" t="s">
        <v>271</v>
      </c>
      <c r="D5" s="159"/>
      <c r="F5" s="30" t="s">
        <v>27</v>
      </c>
      <c r="G5" s="30" t="s">
        <v>210</v>
      </c>
      <c r="H5" s="158" t="s">
        <v>230</v>
      </c>
      <c r="J5" s="30" t="s">
        <v>27</v>
      </c>
      <c r="K5" s="30" t="s">
        <v>202</v>
      </c>
      <c r="L5" s="158" t="s">
        <v>230</v>
      </c>
    </row>
    <row r="6" spans="2:12" x14ac:dyDescent="0.2">
      <c r="B6" s="30" t="s">
        <v>27</v>
      </c>
      <c r="C6" s="30" t="s">
        <v>270</v>
      </c>
      <c r="D6" s="158"/>
      <c r="F6" s="30" t="s">
        <v>27</v>
      </c>
      <c r="G6" s="30" t="s">
        <v>212</v>
      </c>
      <c r="H6" s="158" t="s">
        <v>230</v>
      </c>
      <c r="J6" s="30" t="s">
        <v>27</v>
      </c>
      <c r="K6" s="30" t="s">
        <v>203</v>
      </c>
      <c r="L6" s="158" t="s">
        <v>230</v>
      </c>
    </row>
    <row r="7" spans="2:12" x14ac:dyDescent="0.2">
      <c r="B7" s="30" t="s">
        <v>27</v>
      </c>
      <c r="C7" s="30" t="s">
        <v>269</v>
      </c>
      <c r="D7" s="158"/>
      <c r="F7" s="79" t="s">
        <v>27</v>
      </c>
      <c r="G7" s="79" t="s">
        <v>216</v>
      </c>
      <c r="H7" s="158" t="s">
        <v>230</v>
      </c>
      <c r="J7" s="30" t="s">
        <v>27</v>
      </c>
      <c r="K7" s="30" t="s">
        <v>204</v>
      </c>
      <c r="L7" s="158" t="s">
        <v>230</v>
      </c>
    </row>
    <row r="8" spans="2:12" x14ac:dyDescent="0.2">
      <c r="B8" s="79" t="s">
        <v>27</v>
      </c>
      <c r="C8" s="79" t="s">
        <v>268</v>
      </c>
      <c r="D8" s="158"/>
      <c r="F8" s="30" t="s">
        <v>27</v>
      </c>
      <c r="G8" s="30" t="s">
        <v>217</v>
      </c>
      <c r="H8" s="158" t="s">
        <v>230</v>
      </c>
      <c r="J8" s="79" t="s">
        <v>27</v>
      </c>
      <c r="K8" s="79" t="s">
        <v>205</v>
      </c>
      <c r="L8" s="158" t="s">
        <v>230</v>
      </c>
    </row>
    <row r="9" spans="2:12" x14ac:dyDescent="0.2">
      <c r="B9" s="30" t="s">
        <v>27</v>
      </c>
      <c r="C9" s="30" t="s">
        <v>267</v>
      </c>
      <c r="D9" s="158"/>
      <c r="F9" s="146" t="s">
        <v>27</v>
      </c>
      <c r="G9" s="146" t="s">
        <v>226</v>
      </c>
      <c r="H9" s="159" t="s">
        <v>230</v>
      </c>
      <c r="J9" s="30" t="s">
        <v>27</v>
      </c>
      <c r="K9" s="30" t="s">
        <v>206</v>
      </c>
      <c r="L9" s="158" t="s">
        <v>230</v>
      </c>
    </row>
    <row r="10" spans="2:12" x14ac:dyDescent="0.2">
      <c r="B10" s="30" t="s">
        <v>27</v>
      </c>
      <c r="C10" s="30" t="s">
        <v>266</v>
      </c>
      <c r="D10" s="158"/>
      <c r="F10" s="79" t="s">
        <v>32</v>
      </c>
      <c r="G10" s="79" t="s">
        <v>124</v>
      </c>
      <c r="H10" s="160" t="s">
        <v>230</v>
      </c>
      <c r="J10" s="30" t="s">
        <v>27</v>
      </c>
      <c r="K10" s="30" t="s">
        <v>207</v>
      </c>
      <c r="L10" s="158" t="s">
        <v>230</v>
      </c>
    </row>
    <row r="11" spans="2:12" x14ac:dyDescent="0.2">
      <c r="B11" s="30" t="s">
        <v>27</v>
      </c>
      <c r="C11" s="30" t="s">
        <v>265</v>
      </c>
      <c r="D11" s="158"/>
      <c r="F11" s="30" t="s">
        <v>32</v>
      </c>
      <c r="G11" s="30" t="s">
        <v>130</v>
      </c>
      <c r="H11" s="158" t="s">
        <v>230</v>
      </c>
      <c r="J11" s="30" t="s">
        <v>27</v>
      </c>
      <c r="K11" s="30" t="s">
        <v>208</v>
      </c>
      <c r="L11" s="158" t="s">
        <v>230</v>
      </c>
    </row>
    <row r="12" spans="2:12" x14ac:dyDescent="0.2">
      <c r="B12" s="30" t="s">
        <v>27</v>
      </c>
      <c r="C12" s="30" t="s">
        <v>264</v>
      </c>
      <c r="D12" s="158"/>
      <c r="F12" s="30" t="s">
        <v>32</v>
      </c>
      <c r="G12" s="30" t="s">
        <v>193</v>
      </c>
      <c r="H12" s="158" t="s">
        <v>230</v>
      </c>
      <c r="J12" s="30" t="s">
        <v>27</v>
      </c>
      <c r="K12" s="30" t="s">
        <v>209</v>
      </c>
      <c r="L12" s="158" t="s">
        <v>230</v>
      </c>
    </row>
    <row r="13" spans="2:12" x14ac:dyDescent="0.2">
      <c r="B13" s="30" t="s">
        <v>27</v>
      </c>
      <c r="C13" s="30" t="s">
        <v>199</v>
      </c>
      <c r="D13" s="158" t="s">
        <v>230</v>
      </c>
      <c r="F13" s="30" t="s">
        <v>32</v>
      </c>
      <c r="G13" s="30" t="s">
        <v>152</v>
      </c>
      <c r="H13" s="158" t="s">
        <v>230</v>
      </c>
      <c r="J13" s="30" t="s">
        <v>27</v>
      </c>
      <c r="K13" s="30" t="s">
        <v>211</v>
      </c>
      <c r="L13" s="158" t="s">
        <v>230</v>
      </c>
    </row>
    <row r="14" spans="2:12" x14ac:dyDescent="0.2">
      <c r="B14" s="30" t="s">
        <v>27</v>
      </c>
      <c r="C14" s="30" t="s">
        <v>263</v>
      </c>
      <c r="D14" s="158"/>
      <c r="F14" s="30" t="s">
        <v>32</v>
      </c>
      <c r="G14" s="30" t="s">
        <v>156</v>
      </c>
      <c r="H14" s="158" t="s">
        <v>230</v>
      </c>
      <c r="J14" s="30" t="s">
        <v>27</v>
      </c>
      <c r="K14" s="30" t="s">
        <v>213</v>
      </c>
      <c r="L14" s="158" t="s">
        <v>230</v>
      </c>
    </row>
    <row r="15" spans="2:12" x14ac:dyDescent="0.2">
      <c r="B15" s="30" t="s">
        <v>27</v>
      </c>
      <c r="C15" s="30" t="s">
        <v>195</v>
      </c>
      <c r="D15" s="158" t="s">
        <v>230</v>
      </c>
      <c r="F15" s="30" t="s">
        <v>32</v>
      </c>
      <c r="G15" s="30" t="s">
        <v>160</v>
      </c>
      <c r="H15" s="158" t="s">
        <v>230</v>
      </c>
      <c r="J15" s="30" t="s">
        <v>27</v>
      </c>
      <c r="K15" s="30" t="s">
        <v>214</v>
      </c>
      <c r="L15" s="158" t="s">
        <v>230</v>
      </c>
    </row>
    <row r="16" spans="2:12" x14ac:dyDescent="0.2">
      <c r="B16" s="146" t="s">
        <v>27</v>
      </c>
      <c r="C16" s="146" t="s">
        <v>197</v>
      </c>
      <c r="D16" s="159" t="s">
        <v>230</v>
      </c>
      <c r="F16" s="30" t="s">
        <v>32</v>
      </c>
      <c r="G16" s="30" t="s">
        <v>162</v>
      </c>
      <c r="H16" s="158" t="s">
        <v>230</v>
      </c>
      <c r="J16" s="30" t="s">
        <v>27</v>
      </c>
      <c r="K16" s="30" t="s">
        <v>215</v>
      </c>
      <c r="L16" s="158" t="s">
        <v>230</v>
      </c>
    </row>
    <row r="17" spans="2:12" x14ac:dyDescent="0.2">
      <c r="B17" s="30" t="s">
        <v>32</v>
      </c>
      <c r="C17" s="30" t="s">
        <v>262</v>
      </c>
      <c r="D17" s="158"/>
      <c r="F17" s="30" t="s">
        <v>32</v>
      </c>
      <c r="G17" s="30" t="s">
        <v>261</v>
      </c>
      <c r="H17" s="158"/>
      <c r="J17" s="30" t="s">
        <v>27</v>
      </c>
      <c r="K17" s="30" t="s">
        <v>218</v>
      </c>
      <c r="L17" s="158" t="s">
        <v>230</v>
      </c>
    </row>
    <row r="18" spans="2:12" x14ac:dyDescent="0.2">
      <c r="B18" s="30" t="s">
        <v>32</v>
      </c>
      <c r="C18" s="30" t="s">
        <v>260</v>
      </c>
      <c r="D18" s="158"/>
      <c r="F18" s="30" t="s">
        <v>32</v>
      </c>
      <c r="G18" s="30" t="s">
        <v>166</v>
      </c>
      <c r="H18" s="158" t="s">
        <v>230</v>
      </c>
      <c r="J18" s="30" t="s">
        <v>27</v>
      </c>
      <c r="K18" s="30" t="s">
        <v>219</v>
      </c>
      <c r="L18" s="158" t="s">
        <v>230</v>
      </c>
    </row>
    <row r="19" spans="2:12" x14ac:dyDescent="0.2">
      <c r="B19" s="30" t="s">
        <v>32</v>
      </c>
      <c r="C19" s="30" t="s">
        <v>259</v>
      </c>
      <c r="D19" s="158"/>
      <c r="F19" s="30" t="s">
        <v>32</v>
      </c>
      <c r="G19" s="30" t="s">
        <v>258</v>
      </c>
      <c r="H19" s="158" t="s">
        <v>230</v>
      </c>
      <c r="J19" s="30" t="s">
        <v>27</v>
      </c>
      <c r="K19" s="30" t="s">
        <v>220</v>
      </c>
      <c r="L19" s="158" t="s">
        <v>230</v>
      </c>
    </row>
    <row r="20" spans="2:12" x14ac:dyDescent="0.2">
      <c r="B20" s="30" t="s">
        <v>32</v>
      </c>
      <c r="C20" s="30" t="s">
        <v>257</v>
      </c>
      <c r="D20" s="158"/>
      <c r="F20" s="30" t="s">
        <v>32</v>
      </c>
      <c r="G20" s="30" t="s">
        <v>174</v>
      </c>
      <c r="H20" s="158" t="s">
        <v>230</v>
      </c>
      <c r="J20" s="30" t="s">
        <v>27</v>
      </c>
      <c r="K20" s="30" t="s">
        <v>221</v>
      </c>
      <c r="L20" s="158" t="s">
        <v>230</v>
      </c>
    </row>
    <row r="21" spans="2:12" x14ac:dyDescent="0.2">
      <c r="B21" s="30" t="s">
        <v>32</v>
      </c>
      <c r="C21" s="30" t="s">
        <v>256</v>
      </c>
      <c r="D21" s="158"/>
      <c r="F21" s="30" t="s">
        <v>32</v>
      </c>
      <c r="G21" s="30" t="s">
        <v>194</v>
      </c>
      <c r="H21" s="158" t="s">
        <v>230</v>
      </c>
      <c r="J21" s="30" t="s">
        <v>27</v>
      </c>
      <c r="K21" s="30" t="s">
        <v>222</v>
      </c>
      <c r="L21" s="158" t="s">
        <v>230</v>
      </c>
    </row>
    <row r="22" spans="2:12" x14ac:dyDescent="0.2">
      <c r="B22" s="30" t="s">
        <v>32</v>
      </c>
      <c r="C22" s="30" t="s">
        <v>255</v>
      </c>
      <c r="D22" s="158"/>
      <c r="F22" s="30" t="s">
        <v>32</v>
      </c>
      <c r="G22" s="30" t="s">
        <v>182</v>
      </c>
      <c r="H22" s="158" t="s">
        <v>230</v>
      </c>
      <c r="J22" s="30" t="s">
        <v>27</v>
      </c>
      <c r="K22" s="30" t="s">
        <v>223</v>
      </c>
      <c r="L22" s="158" t="s">
        <v>230</v>
      </c>
    </row>
    <row r="23" spans="2:12" x14ac:dyDescent="0.2">
      <c r="B23" s="30" t="s">
        <v>32</v>
      </c>
      <c r="C23" s="30" t="s">
        <v>254</v>
      </c>
      <c r="D23" s="158"/>
      <c r="F23" s="30" t="s">
        <v>32</v>
      </c>
      <c r="G23" s="30" t="s">
        <v>253</v>
      </c>
      <c r="H23" s="158" t="s">
        <v>230</v>
      </c>
      <c r="J23" s="30" t="s">
        <v>27</v>
      </c>
      <c r="K23" s="30" t="s">
        <v>224</v>
      </c>
      <c r="L23" s="158" t="s">
        <v>230</v>
      </c>
    </row>
    <row r="24" spans="2:12" x14ac:dyDescent="0.2">
      <c r="B24" s="30" t="s">
        <v>32</v>
      </c>
      <c r="C24" s="30" t="s">
        <v>252</v>
      </c>
      <c r="D24" s="158"/>
      <c r="F24" s="79" t="s">
        <v>32</v>
      </c>
      <c r="G24" s="79" t="s">
        <v>188</v>
      </c>
      <c r="H24" s="160" t="s">
        <v>230</v>
      </c>
      <c r="J24" s="30" t="s">
        <v>27</v>
      </c>
      <c r="K24" s="30" t="s">
        <v>225</v>
      </c>
      <c r="L24" s="158" t="s">
        <v>230</v>
      </c>
    </row>
    <row r="25" spans="2:12" x14ac:dyDescent="0.2">
      <c r="B25" s="79" t="s">
        <v>32</v>
      </c>
      <c r="C25" s="79" t="s">
        <v>251</v>
      </c>
      <c r="D25" s="160"/>
      <c r="F25" s="79" t="s">
        <v>32</v>
      </c>
      <c r="G25" s="79" t="s">
        <v>125</v>
      </c>
      <c r="H25" s="160" t="s">
        <v>230</v>
      </c>
      <c r="J25" s="79" t="s">
        <v>27</v>
      </c>
      <c r="K25" s="79" t="s">
        <v>227</v>
      </c>
      <c r="L25" s="160" t="s">
        <v>230</v>
      </c>
    </row>
    <row r="26" spans="2:12" x14ac:dyDescent="0.2">
      <c r="B26" s="30" t="s">
        <v>32</v>
      </c>
      <c r="C26" s="30" t="s">
        <v>250</v>
      </c>
      <c r="D26" s="158"/>
      <c r="F26" s="30" t="s">
        <v>32</v>
      </c>
      <c r="G26" s="30" t="s">
        <v>141</v>
      </c>
      <c r="H26" s="158" t="s">
        <v>230</v>
      </c>
      <c r="J26" s="146" t="s">
        <v>27</v>
      </c>
      <c r="K26" s="146" t="s">
        <v>229</v>
      </c>
      <c r="L26" s="159" t="s">
        <v>230</v>
      </c>
    </row>
    <row r="27" spans="2:12" x14ac:dyDescent="0.2">
      <c r="B27" s="30" t="s">
        <v>32</v>
      </c>
      <c r="C27" s="30" t="s">
        <v>249</v>
      </c>
      <c r="D27" s="158"/>
      <c r="F27" s="30" t="s">
        <v>32</v>
      </c>
      <c r="G27" s="30" t="s">
        <v>143</v>
      </c>
      <c r="H27" s="158" t="s">
        <v>230</v>
      </c>
      <c r="J27" s="30" t="s">
        <v>32</v>
      </c>
      <c r="K27" s="30" t="s">
        <v>126</v>
      </c>
      <c r="L27" s="158" t="s">
        <v>230</v>
      </c>
    </row>
    <row r="28" spans="2:12" x14ac:dyDescent="0.2">
      <c r="B28" s="30" t="s">
        <v>32</v>
      </c>
      <c r="C28" s="30" t="s">
        <v>248</v>
      </c>
      <c r="D28" s="158"/>
      <c r="F28" s="30" t="s">
        <v>32</v>
      </c>
      <c r="G28" s="30" t="s">
        <v>145</v>
      </c>
      <c r="H28" s="158" t="s">
        <v>230</v>
      </c>
      <c r="J28" s="30" t="s">
        <v>32</v>
      </c>
      <c r="K28" s="30" t="s">
        <v>128</v>
      </c>
      <c r="L28" s="158" t="s">
        <v>230</v>
      </c>
    </row>
    <row r="29" spans="2:12" x14ac:dyDescent="0.2">
      <c r="B29" s="30" t="s">
        <v>32</v>
      </c>
      <c r="C29" s="30" t="s">
        <v>247</v>
      </c>
      <c r="D29" s="158"/>
      <c r="F29" s="30" t="s">
        <v>32</v>
      </c>
      <c r="G29" s="30" t="s">
        <v>147</v>
      </c>
      <c r="H29" s="158" t="s">
        <v>230</v>
      </c>
      <c r="J29" s="30" t="s">
        <v>32</v>
      </c>
      <c r="K29" s="30" t="s">
        <v>132</v>
      </c>
      <c r="L29" s="158" t="s">
        <v>230</v>
      </c>
    </row>
    <row r="30" spans="2:12" x14ac:dyDescent="0.2">
      <c r="B30" s="30" t="s">
        <v>32</v>
      </c>
      <c r="C30" s="30" t="s">
        <v>246</v>
      </c>
      <c r="D30" s="158"/>
      <c r="F30" s="30" t="s">
        <v>32</v>
      </c>
      <c r="G30" s="30" t="s">
        <v>153</v>
      </c>
      <c r="H30" s="158" t="s">
        <v>230</v>
      </c>
      <c r="J30" s="30" t="s">
        <v>32</v>
      </c>
      <c r="K30" s="30" t="s">
        <v>134</v>
      </c>
      <c r="L30" s="158" t="s">
        <v>230</v>
      </c>
    </row>
    <row r="31" spans="2:12" x14ac:dyDescent="0.2">
      <c r="B31" s="30" t="s">
        <v>32</v>
      </c>
      <c r="C31" s="30" t="s">
        <v>245</v>
      </c>
      <c r="D31" s="158"/>
      <c r="F31" s="30" t="s">
        <v>32</v>
      </c>
      <c r="G31" s="30" t="s">
        <v>161</v>
      </c>
      <c r="H31" s="158" t="s">
        <v>230</v>
      </c>
      <c r="J31" s="30" t="s">
        <v>32</v>
      </c>
      <c r="K31" s="30" t="s">
        <v>136</v>
      </c>
      <c r="L31" s="158" t="s">
        <v>230</v>
      </c>
    </row>
    <row r="32" spans="2:12" x14ac:dyDescent="0.2">
      <c r="B32" s="30" t="s">
        <v>32</v>
      </c>
      <c r="C32" s="30" t="s">
        <v>244</v>
      </c>
      <c r="D32" s="158"/>
      <c r="F32" s="30" t="s">
        <v>32</v>
      </c>
      <c r="G32" s="30" t="s">
        <v>163</v>
      </c>
      <c r="H32" s="158" t="s">
        <v>230</v>
      </c>
      <c r="J32" s="30" t="s">
        <v>32</v>
      </c>
      <c r="K32" s="30" t="s">
        <v>243</v>
      </c>
      <c r="L32" s="158" t="s">
        <v>230</v>
      </c>
    </row>
    <row r="33" spans="2:12" x14ac:dyDescent="0.2">
      <c r="B33" s="30" t="s">
        <v>32</v>
      </c>
      <c r="C33" s="30" t="s">
        <v>242</v>
      </c>
      <c r="D33" s="158"/>
      <c r="F33" s="30" t="s">
        <v>32</v>
      </c>
      <c r="G33" s="30" t="s">
        <v>241</v>
      </c>
      <c r="H33" s="158"/>
      <c r="J33" s="30" t="s">
        <v>32</v>
      </c>
      <c r="K33" s="30" t="s">
        <v>140</v>
      </c>
      <c r="L33" s="158" t="s">
        <v>230</v>
      </c>
    </row>
    <row r="34" spans="2:12" x14ac:dyDescent="0.2">
      <c r="B34" s="30" t="s">
        <v>32</v>
      </c>
      <c r="C34" s="30" t="s">
        <v>240</v>
      </c>
      <c r="D34" s="158"/>
      <c r="F34" s="30" t="s">
        <v>32</v>
      </c>
      <c r="G34" s="30" t="s">
        <v>175</v>
      </c>
      <c r="H34" s="158" t="s">
        <v>230</v>
      </c>
      <c r="J34" s="30" t="s">
        <v>32</v>
      </c>
      <c r="K34" s="30" t="s">
        <v>142</v>
      </c>
      <c r="L34" s="158" t="s">
        <v>230</v>
      </c>
    </row>
    <row r="35" spans="2:12" x14ac:dyDescent="0.2">
      <c r="B35" s="30" t="s">
        <v>32</v>
      </c>
      <c r="C35" s="30" t="s">
        <v>239</v>
      </c>
      <c r="D35" s="158"/>
      <c r="F35" s="30" t="s">
        <v>32</v>
      </c>
      <c r="G35" s="30" t="s">
        <v>238</v>
      </c>
      <c r="H35" s="158"/>
      <c r="J35" s="30" t="s">
        <v>32</v>
      </c>
      <c r="K35" s="30" t="s">
        <v>144</v>
      </c>
      <c r="L35" s="158" t="s">
        <v>230</v>
      </c>
    </row>
    <row r="36" spans="2:12" x14ac:dyDescent="0.2">
      <c r="B36" s="30" t="s">
        <v>32</v>
      </c>
      <c r="C36" s="30" t="s">
        <v>237</v>
      </c>
      <c r="D36" s="158"/>
      <c r="F36" s="30" t="s">
        <v>32</v>
      </c>
      <c r="G36" s="30" t="s">
        <v>236</v>
      </c>
      <c r="H36" s="158"/>
      <c r="J36" s="30" t="s">
        <v>32</v>
      </c>
      <c r="K36" s="30" t="s">
        <v>146</v>
      </c>
      <c r="L36" s="158" t="s">
        <v>230</v>
      </c>
    </row>
    <row r="37" spans="2:12" x14ac:dyDescent="0.2">
      <c r="B37" s="30" t="s">
        <v>32</v>
      </c>
      <c r="C37" s="30" t="s">
        <v>235</v>
      </c>
      <c r="D37" s="158"/>
      <c r="F37" s="30" t="s">
        <v>32</v>
      </c>
      <c r="G37" s="30" t="s">
        <v>187</v>
      </c>
      <c r="H37" s="158" t="s">
        <v>230</v>
      </c>
      <c r="J37" s="30" t="s">
        <v>32</v>
      </c>
      <c r="K37" s="30" t="s">
        <v>148</v>
      </c>
      <c r="L37" s="158" t="s">
        <v>230</v>
      </c>
    </row>
    <row r="38" spans="2:12" x14ac:dyDescent="0.2">
      <c r="B38" s="30" t="s">
        <v>32</v>
      </c>
      <c r="C38" s="30" t="s">
        <v>234</v>
      </c>
      <c r="D38" s="158" t="s">
        <v>230</v>
      </c>
      <c r="F38" s="30" t="s">
        <v>32</v>
      </c>
      <c r="G38" s="30" t="s">
        <v>233</v>
      </c>
      <c r="H38" s="158"/>
      <c r="J38" s="30" t="s">
        <v>32</v>
      </c>
      <c r="K38" s="30" t="s">
        <v>150</v>
      </c>
      <c r="L38" s="158" t="s">
        <v>230</v>
      </c>
    </row>
    <row r="39" spans="2:12" x14ac:dyDescent="0.2">
      <c r="B39" s="30" t="s">
        <v>32</v>
      </c>
      <c r="C39" s="30" t="s">
        <v>232</v>
      </c>
      <c r="D39" s="158"/>
      <c r="F39" s="30"/>
      <c r="G39" s="30"/>
      <c r="H39" s="158"/>
      <c r="J39" s="30" t="s">
        <v>32</v>
      </c>
      <c r="K39" s="30" t="s">
        <v>154</v>
      </c>
      <c r="L39" s="158" t="s">
        <v>230</v>
      </c>
    </row>
    <row r="40" spans="2:12" x14ac:dyDescent="0.2">
      <c r="B40" s="30"/>
      <c r="C40" s="30" t="s">
        <v>231</v>
      </c>
      <c r="D40" s="158"/>
      <c r="F40" s="30"/>
      <c r="G40" s="30"/>
      <c r="H40" s="158"/>
      <c r="J40" s="30" t="s">
        <v>32</v>
      </c>
      <c r="K40" s="30" t="s">
        <v>158</v>
      </c>
      <c r="L40" s="158" t="s">
        <v>230</v>
      </c>
    </row>
    <row r="41" spans="2:12" x14ac:dyDescent="0.2">
      <c r="B41" s="30"/>
      <c r="C41" s="30"/>
      <c r="D41" s="158"/>
      <c r="F41" s="30"/>
      <c r="G41" s="30"/>
      <c r="H41" s="158"/>
      <c r="J41" s="30" t="s">
        <v>32</v>
      </c>
      <c r="K41" s="30" t="s">
        <v>164</v>
      </c>
      <c r="L41" s="158" t="s">
        <v>230</v>
      </c>
    </row>
    <row r="42" spans="2:12" x14ac:dyDescent="0.2">
      <c r="B42" s="30"/>
      <c r="C42" s="30"/>
      <c r="D42" s="158"/>
      <c r="F42" s="30"/>
      <c r="G42" s="30" t="s">
        <v>231</v>
      </c>
      <c r="H42" s="158"/>
      <c r="J42" s="30" t="s">
        <v>32</v>
      </c>
      <c r="K42" s="30" t="s">
        <v>168</v>
      </c>
      <c r="L42" s="158" t="s">
        <v>230</v>
      </c>
    </row>
    <row r="43" spans="2:12" x14ac:dyDescent="0.2">
      <c r="B43" s="30"/>
      <c r="C43" s="30"/>
      <c r="D43" s="158"/>
      <c r="F43" s="30"/>
      <c r="G43" s="30" t="s">
        <v>231</v>
      </c>
      <c r="H43" s="158"/>
      <c r="J43" s="30" t="s">
        <v>32</v>
      </c>
      <c r="K43" s="30" t="s">
        <v>170</v>
      </c>
      <c r="L43" s="158" t="s">
        <v>230</v>
      </c>
    </row>
    <row r="44" spans="2:12" x14ac:dyDescent="0.2">
      <c r="B44" s="30"/>
      <c r="C44" s="30"/>
      <c r="D44" s="158"/>
      <c r="F44" s="30"/>
      <c r="G44" s="30" t="s">
        <v>231</v>
      </c>
      <c r="H44" s="158"/>
      <c r="J44" s="30" t="s">
        <v>32</v>
      </c>
      <c r="K44" s="30" t="s">
        <v>176</v>
      </c>
      <c r="L44" s="158" t="s">
        <v>230</v>
      </c>
    </row>
    <row r="45" spans="2:12" x14ac:dyDescent="0.2">
      <c r="B45" s="30"/>
      <c r="C45" s="30"/>
      <c r="D45" s="158"/>
      <c r="F45" s="30"/>
      <c r="G45" s="30" t="s">
        <v>231</v>
      </c>
      <c r="H45" s="158"/>
      <c r="J45" s="30" t="s">
        <v>32</v>
      </c>
      <c r="K45" s="30" t="s">
        <v>178</v>
      </c>
      <c r="L45" s="158" t="s">
        <v>230</v>
      </c>
    </row>
    <row r="46" spans="2:12" x14ac:dyDescent="0.2">
      <c r="B46" s="30"/>
      <c r="C46" s="30"/>
      <c r="D46" s="158"/>
      <c r="F46" s="30"/>
      <c r="G46" s="30" t="s">
        <v>231</v>
      </c>
      <c r="H46" s="158"/>
      <c r="J46" s="30" t="s">
        <v>32</v>
      </c>
      <c r="K46" s="30" t="s">
        <v>180</v>
      </c>
      <c r="L46" s="158" t="s">
        <v>230</v>
      </c>
    </row>
    <row r="47" spans="2:12" x14ac:dyDescent="0.2">
      <c r="B47" s="30"/>
      <c r="C47" s="30"/>
      <c r="D47" s="158"/>
      <c r="F47" s="30"/>
      <c r="G47" s="30" t="s">
        <v>231</v>
      </c>
      <c r="H47" s="158"/>
      <c r="J47" s="30" t="s">
        <v>32</v>
      </c>
      <c r="K47" s="30" t="s">
        <v>186</v>
      </c>
      <c r="L47" s="158" t="s">
        <v>230</v>
      </c>
    </row>
    <row r="48" spans="2:12" x14ac:dyDescent="0.2">
      <c r="B48" s="30"/>
      <c r="C48" s="30"/>
      <c r="D48" s="158"/>
      <c r="F48" s="30"/>
      <c r="G48" s="30" t="s">
        <v>231</v>
      </c>
      <c r="H48" s="158"/>
      <c r="J48" s="30" t="s">
        <v>32</v>
      </c>
      <c r="K48" s="30" t="s">
        <v>189</v>
      </c>
      <c r="L48" s="158" t="s">
        <v>230</v>
      </c>
    </row>
    <row r="49" spans="2:12" x14ac:dyDescent="0.2">
      <c r="B49" s="30"/>
      <c r="C49" s="30"/>
      <c r="D49" s="158"/>
      <c r="F49" s="30"/>
      <c r="G49" s="30" t="s">
        <v>231</v>
      </c>
      <c r="H49" s="158"/>
      <c r="J49" s="30" t="s">
        <v>32</v>
      </c>
      <c r="K49" s="30" t="s">
        <v>190</v>
      </c>
      <c r="L49" s="158" t="s">
        <v>230</v>
      </c>
    </row>
    <row r="50" spans="2:12" x14ac:dyDescent="0.2">
      <c r="B50" s="30"/>
      <c r="C50" s="30"/>
      <c r="D50" s="158"/>
      <c r="F50" s="30"/>
      <c r="G50" s="30" t="s">
        <v>231</v>
      </c>
      <c r="H50" s="158"/>
      <c r="J50" s="30" t="s">
        <v>32</v>
      </c>
      <c r="K50" s="30" t="s">
        <v>127</v>
      </c>
      <c r="L50" s="158" t="s">
        <v>230</v>
      </c>
    </row>
    <row r="51" spans="2:12" x14ac:dyDescent="0.2">
      <c r="B51" s="30"/>
      <c r="C51" s="30"/>
      <c r="D51" s="158"/>
      <c r="F51" s="30"/>
      <c r="G51" s="30" t="s">
        <v>231</v>
      </c>
      <c r="H51" s="158"/>
      <c r="J51" s="30" t="s">
        <v>32</v>
      </c>
      <c r="K51" s="30" t="s">
        <v>129</v>
      </c>
      <c r="L51" s="158" t="s">
        <v>230</v>
      </c>
    </row>
    <row r="52" spans="2:12" x14ac:dyDescent="0.2">
      <c r="B52" s="30"/>
      <c r="C52" s="30"/>
      <c r="D52" s="158"/>
      <c r="F52" s="30"/>
      <c r="G52" s="30" t="s">
        <v>231</v>
      </c>
      <c r="H52" s="158"/>
      <c r="J52" s="30" t="s">
        <v>32</v>
      </c>
      <c r="K52" s="30" t="s">
        <v>131</v>
      </c>
      <c r="L52" s="158" t="s">
        <v>230</v>
      </c>
    </row>
    <row r="53" spans="2:12" x14ac:dyDescent="0.2">
      <c r="B53" s="30"/>
      <c r="C53" s="30"/>
      <c r="D53" s="158"/>
      <c r="F53" s="30"/>
      <c r="G53" s="30" t="s">
        <v>231</v>
      </c>
      <c r="H53" s="158"/>
      <c r="J53" s="30" t="s">
        <v>32</v>
      </c>
      <c r="K53" s="30" t="s">
        <v>133</v>
      </c>
      <c r="L53" s="158" t="s">
        <v>230</v>
      </c>
    </row>
    <row r="54" spans="2:12" x14ac:dyDescent="0.2">
      <c r="B54" s="30"/>
      <c r="C54" s="30"/>
      <c r="D54" s="158"/>
      <c r="F54" s="30"/>
      <c r="G54" s="30" t="s">
        <v>231</v>
      </c>
      <c r="H54" s="158"/>
      <c r="J54" s="30" t="s">
        <v>32</v>
      </c>
      <c r="K54" s="30" t="s">
        <v>135</v>
      </c>
      <c r="L54" s="158" t="s">
        <v>230</v>
      </c>
    </row>
    <row r="55" spans="2:12" x14ac:dyDescent="0.2">
      <c r="B55" s="30"/>
      <c r="C55" s="30"/>
      <c r="D55" s="158"/>
      <c r="F55" s="30"/>
      <c r="G55" s="30" t="s">
        <v>231</v>
      </c>
      <c r="H55" s="158"/>
      <c r="J55" s="30" t="s">
        <v>32</v>
      </c>
      <c r="K55" s="30" t="s">
        <v>137</v>
      </c>
      <c r="L55" s="158" t="s">
        <v>230</v>
      </c>
    </row>
    <row r="56" spans="2:12" x14ac:dyDescent="0.2">
      <c r="B56" s="30"/>
      <c r="C56" s="30"/>
      <c r="D56" s="158"/>
      <c r="F56" s="30"/>
      <c r="G56" s="30" t="s">
        <v>231</v>
      </c>
      <c r="H56" s="158"/>
      <c r="J56" s="30" t="s">
        <v>32</v>
      </c>
      <c r="K56" s="30" t="s">
        <v>139</v>
      </c>
      <c r="L56" s="158" t="s">
        <v>230</v>
      </c>
    </row>
    <row r="57" spans="2:12" x14ac:dyDescent="0.2">
      <c r="B57" s="30"/>
      <c r="C57" s="30"/>
      <c r="D57" s="158"/>
      <c r="F57" s="30"/>
      <c r="G57" s="30" t="s">
        <v>231</v>
      </c>
      <c r="H57" s="158"/>
      <c r="J57" s="30" t="s">
        <v>32</v>
      </c>
      <c r="K57" s="30" t="s">
        <v>149</v>
      </c>
      <c r="L57" s="158" t="s">
        <v>230</v>
      </c>
    </row>
    <row r="58" spans="2:12" x14ac:dyDescent="0.2">
      <c r="B58" s="30"/>
      <c r="C58" s="30"/>
      <c r="D58" s="158"/>
      <c r="F58" s="30"/>
      <c r="G58" s="30" t="s">
        <v>231</v>
      </c>
      <c r="H58" s="158"/>
      <c r="J58" s="30" t="s">
        <v>32</v>
      </c>
      <c r="K58" s="30" t="s">
        <v>151</v>
      </c>
      <c r="L58" s="158" t="s">
        <v>230</v>
      </c>
    </row>
    <row r="59" spans="2:12" x14ac:dyDescent="0.2">
      <c r="B59" s="30"/>
      <c r="C59" s="30"/>
      <c r="D59" s="158"/>
      <c r="F59" s="30"/>
      <c r="G59" s="30" t="s">
        <v>231</v>
      </c>
      <c r="H59" s="158"/>
      <c r="J59" s="30" t="s">
        <v>32</v>
      </c>
      <c r="K59" s="30" t="s">
        <v>155</v>
      </c>
      <c r="L59" s="158" t="s">
        <v>230</v>
      </c>
    </row>
    <row r="60" spans="2:12" x14ac:dyDescent="0.2">
      <c r="B60" s="30"/>
      <c r="C60" s="30"/>
      <c r="D60" s="158"/>
      <c r="F60" s="30"/>
      <c r="G60" s="30" t="s">
        <v>231</v>
      </c>
      <c r="H60" s="158"/>
      <c r="J60" s="30" t="s">
        <v>32</v>
      </c>
      <c r="K60" s="30" t="s">
        <v>157</v>
      </c>
      <c r="L60" s="158" t="s">
        <v>230</v>
      </c>
    </row>
    <row r="61" spans="2:12" x14ac:dyDescent="0.2">
      <c r="B61" s="30"/>
      <c r="C61" s="30"/>
      <c r="D61" s="158"/>
      <c r="F61" s="30"/>
      <c r="G61" s="30" t="s">
        <v>231</v>
      </c>
      <c r="H61" s="158"/>
      <c r="J61" s="30" t="s">
        <v>32</v>
      </c>
      <c r="K61" s="30" t="s">
        <v>159</v>
      </c>
      <c r="L61" s="158" t="s">
        <v>230</v>
      </c>
    </row>
    <row r="62" spans="2:12" x14ac:dyDescent="0.2">
      <c r="B62" s="30"/>
      <c r="C62" s="30"/>
      <c r="D62" s="158"/>
      <c r="F62" s="30"/>
      <c r="G62" s="30" t="s">
        <v>231</v>
      </c>
      <c r="H62" s="158"/>
      <c r="J62" s="30" t="s">
        <v>32</v>
      </c>
      <c r="K62" s="30" t="s">
        <v>165</v>
      </c>
      <c r="L62" s="158" t="s">
        <v>230</v>
      </c>
    </row>
    <row r="63" spans="2:12" x14ac:dyDescent="0.2">
      <c r="B63" s="30"/>
      <c r="C63" s="30"/>
      <c r="D63" s="158"/>
      <c r="F63" s="30"/>
      <c r="G63" s="30" t="s">
        <v>231</v>
      </c>
      <c r="H63" s="158"/>
      <c r="J63" s="30" t="s">
        <v>32</v>
      </c>
      <c r="K63" s="30" t="s">
        <v>167</v>
      </c>
      <c r="L63" s="158" t="s">
        <v>230</v>
      </c>
    </row>
    <row r="64" spans="2:12" x14ac:dyDescent="0.2">
      <c r="B64" s="30"/>
      <c r="C64" s="30"/>
      <c r="D64" s="158"/>
      <c r="F64" s="30"/>
      <c r="G64" s="30" t="s">
        <v>231</v>
      </c>
      <c r="H64" s="158"/>
      <c r="J64" s="30" t="s">
        <v>32</v>
      </c>
      <c r="K64" s="30" t="s">
        <v>169</v>
      </c>
      <c r="L64" s="158" t="s">
        <v>230</v>
      </c>
    </row>
    <row r="65" spans="2:12" x14ac:dyDescent="0.2">
      <c r="B65" s="30"/>
      <c r="C65" s="30"/>
      <c r="D65" s="158"/>
      <c r="F65" s="30"/>
      <c r="G65" s="30" t="s">
        <v>231</v>
      </c>
      <c r="H65" s="158"/>
      <c r="J65" s="30" t="s">
        <v>32</v>
      </c>
      <c r="K65" s="30" t="s">
        <v>171</v>
      </c>
      <c r="L65" s="158" t="s">
        <v>230</v>
      </c>
    </row>
    <row r="66" spans="2:12" x14ac:dyDescent="0.2">
      <c r="B66" s="30"/>
      <c r="C66" s="30"/>
      <c r="D66" s="158"/>
      <c r="F66" s="30"/>
      <c r="G66" s="30" t="s">
        <v>231</v>
      </c>
      <c r="H66" s="158"/>
      <c r="J66" s="30" t="s">
        <v>32</v>
      </c>
      <c r="K66" s="30" t="s">
        <v>173</v>
      </c>
      <c r="L66" s="158" t="s">
        <v>230</v>
      </c>
    </row>
    <row r="67" spans="2:12" x14ac:dyDescent="0.2">
      <c r="B67" s="30"/>
      <c r="C67" s="30"/>
      <c r="D67" s="158"/>
      <c r="F67" s="30"/>
      <c r="G67" s="30" t="s">
        <v>231</v>
      </c>
      <c r="H67" s="158"/>
      <c r="J67" s="30" t="s">
        <v>32</v>
      </c>
      <c r="K67" s="30" t="s">
        <v>177</v>
      </c>
      <c r="L67" s="158" t="s">
        <v>230</v>
      </c>
    </row>
    <row r="68" spans="2:12" x14ac:dyDescent="0.2">
      <c r="B68" s="30"/>
      <c r="C68" s="30"/>
      <c r="D68" s="158"/>
      <c r="F68" s="30"/>
      <c r="G68" s="30" t="s">
        <v>231</v>
      </c>
      <c r="H68" s="158"/>
      <c r="J68" s="30" t="s">
        <v>32</v>
      </c>
      <c r="K68" s="30" t="s">
        <v>179</v>
      </c>
      <c r="L68" s="158" t="s">
        <v>230</v>
      </c>
    </row>
    <row r="69" spans="2:12" x14ac:dyDescent="0.2">
      <c r="B69" s="30"/>
      <c r="C69" s="30"/>
      <c r="D69" s="158"/>
      <c r="F69" s="30"/>
      <c r="G69" s="30" t="s">
        <v>231</v>
      </c>
      <c r="H69" s="158"/>
      <c r="J69" s="30" t="s">
        <v>32</v>
      </c>
      <c r="K69" s="30" t="s">
        <v>181</v>
      </c>
      <c r="L69" s="158" t="s">
        <v>230</v>
      </c>
    </row>
    <row r="70" spans="2:12" x14ac:dyDescent="0.2">
      <c r="B70" s="30"/>
      <c r="C70" s="30"/>
      <c r="D70" s="158"/>
      <c r="F70" s="30"/>
      <c r="G70" s="30" t="s">
        <v>231</v>
      </c>
      <c r="H70" s="158"/>
      <c r="J70" s="30" t="s">
        <v>32</v>
      </c>
      <c r="K70" s="30" t="s">
        <v>183</v>
      </c>
      <c r="L70" s="158" t="s">
        <v>230</v>
      </c>
    </row>
    <row r="71" spans="2:12" x14ac:dyDescent="0.2">
      <c r="B71" s="30"/>
      <c r="C71" s="30"/>
      <c r="D71" s="158"/>
      <c r="F71" s="30"/>
      <c r="G71" s="30" t="s">
        <v>231</v>
      </c>
      <c r="H71" s="158"/>
      <c r="J71" s="30" t="s">
        <v>32</v>
      </c>
      <c r="K71" s="30" t="s">
        <v>228</v>
      </c>
      <c r="L71" s="158" t="s">
        <v>230</v>
      </c>
    </row>
    <row r="72" spans="2:12" x14ac:dyDescent="0.2">
      <c r="B72" s="30"/>
      <c r="C72" s="30"/>
      <c r="D72" s="158"/>
      <c r="F72" s="30"/>
      <c r="G72" s="30" t="s">
        <v>231</v>
      </c>
      <c r="H72" s="158"/>
      <c r="J72" s="30" t="s">
        <v>32</v>
      </c>
      <c r="K72" s="30" t="s">
        <v>185</v>
      </c>
      <c r="L72" s="158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57"/>
  <sheetViews>
    <sheetView showGridLines="0" topLeftCell="U1" zoomScale="80" zoomScaleNormal="80" workbookViewId="0">
      <pane ySplit="6" topLeftCell="A7" activePane="bottomLeft" state="frozen"/>
      <selection activeCell="B2" sqref="B2"/>
      <selection pane="bottomLeft" activeCell="D4" sqref="D4"/>
    </sheetView>
  </sheetViews>
  <sheetFormatPr defaultColWidth="9.140625" defaultRowHeight="15.75" x14ac:dyDescent="0.25"/>
  <cols>
    <col min="1" max="1" width="6.570312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10" width="15.42578125" style="7" customWidth="1"/>
    <col min="11" max="11" width="15.28515625" style="7" customWidth="1"/>
    <col min="12" max="12" width="19.42578125" style="7" customWidth="1"/>
    <col min="13" max="13" width="18.140625" style="7" customWidth="1"/>
    <col min="14" max="14" width="1.7109375" style="7" customWidth="1"/>
    <col min="15" max="15" width="15.85546875" style="7" customWidth="1"/>
    <col min="16" max="19" width="16.42578125" style="7" customWidth="1"/>
    <col min="20" max="20" width="15.5703125" style="7" customWidth="1"/>
    <col min="21" max="21" width="18.85546875" style="7" customWidth="1"/>
    <col min="22" max="22" width="18.5703125" style="7" customWidth="1"/>
    <col min="23" max="23" width="2.28515625" customWidth="1"/>
    <col min="24" max="24" width="13.85546875" style="7" customWidth="1"/>
    <col min="25" max="25" width="13.5703125" style="7" bestFit="1" customWidth="1"/>
    <col min="26" max="26" width="13.42578125" style="7" bestFit="1" customWidth="1"/>
    <col min="27" max="27" width="11.28515625" style="7" customWidth="1"/>
    <col min="28" max="29" width="9.140625" style="7"/>
    <col min="30" max="30" width="13.5703125" style="7" bestFit="1" customWidth="1"/>
    <col min="31" max="32" width="9.140625" style="7"/>
    <col min="33" max="34" width="15.140625" style="7" bestFit="1" customWidth="1"/>
    <col min="35" max="37" width="9.140625" style="7"/>
    <col min="38" max="38" width="15.140625" style="7" bestFit="1" customWidth="1"/>
    <col min="39" max="16384" width="9.140625" style="7"/>
  </cols>
  <sheetData>
    <row r="1" spans="1:44" s="5" customFormat="1" ht="12.75" customHeight="1" x14ac:dyDescent="0.25">
      <c r="A1" s="1"/>
      <c r="B1" s="2"/>
      <c r="C1" s="1"/>
      <c r="D1" s="3"/>
      <c r="E1" s="1"/>
      <c r="F1" s="4"/>
      <c r="G1" s="4"/>
      <c r="H1" s="4"/>
      <c r="I1" s="4"/>
      <c r="J1" s="4"/>
      <c r="K1" s="4"/>
      <c r="L1" s="4"/>
      <c r="N1" s="6"/>
      <c r="W1"/>
    </row>
    <row r="2" spans="1:44" ht="23.25" customHeight="1" x14ac:dyDescent="0.25">
      <c r="A2" s="1"/>
      <c r="B2" s="47"/>
      <c r="C2" s="47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1"/>
      <c r="O2" s="164" t="s">
        <v>72</v>
      </c>
      <c r="P2" s="164"/>
      <c r="Q2" s="164"/>
      <c r="R2" s="164"/>
      <c r="S2" s="164"/>
    </row>
    <row r="3" spans="1:44" s="5" customFormat="1" ht="23.25" customHeight="1" x14ac:dyDescent="0.25">
      <c r="A3" s="1"/>
      <c r="B3" s="47"/>
      <c r="C3" s="47"/>
      <c r="D3" s="47" t="s">
        <v>121</v>
      </c>
      <c r="E3" s="47"/>
      <c r="F3" s="47"/>
      <c r="G3" s="47"/>
      <c r="H3" s="47"/>
      <c r="I3" s="47"/>
      <c r="J3" s="47"/>
      <c r="K3" s="47"/>
      <c r="L3" s="47"/>
      <c r="M3" s="47"/>
      <c r="N3" s="6"/>
      <c r="O3"/>
      <c r="P3" s="31"/>
      <c r="Q3" s="31"/>
      <c r="R3" s="31"/>
      <c r="S3" s="31"/>
      <c r="W3"/>
    </row>
    <row r="4" spans="1:44" ht="15.75" customHeight="1" x14ac:dyDescent="0.25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34</v>
      </c>
      <c r="M4" s="55">
        <v>1.4999999999999999E-2</v>
      </c>
      <c r="N4" s="1"/>
      <c r="O4"/>
      <c r="P4" s="31"/>
      <c r="Q4" s="31"/>
      <c r="R4" s="31"/>
      <c r="S4" s="116" t="s">
        <v>35</v>
      </c>
      <c r="T4" s="32">
        <v>6.5000000000000002E-2</v>
      </c>
      <c r="U4" s="54" t="s">
        <v>34</v>
      </c>
      <c r="V4" s="55">
        <v>1.4999999999999999E-2</v>
      </c>
      <c r="Z4" s="118"/>
    </row>
    <row r="5" spans="1:44" ht="24" customHeight="1" x14ac:dyDescent="0.25">
      <c r="A5" s="1"/>
      <c r="B5" s="46"/>
      <c r="C5" s="46"/>
      <c r="D5" s="46" t="s">
        <v>23</v>
      </c>
      <c r="E5" s="46"/>
      <c r="F5" s="46"/>
      <c r="G5" s="46"/>
      <c r="H5" s="46"/>
      <c r="I5" s="46"/>
      <c r="J5" s="46"/>
      <c r="K5" s="46"/>
      <c r="L5" s="46"/>
      <c r="M5" s="46"/>
      <c r="N5" s="1"/>
    </row>
    <row r="6" spans="1:44" ht="58.9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01" t="s">
        <v>33</v>
      </c>
      <c r="H6" s="101" t="s">
        <v>42</v>
      </c>
      <c r="I6" s="101" t="s">
        <v>51</v>
      </c>
      <c r="J6" s="15" t="s">
        <v>4</v>
      </c>
      <c r="K6" s="15" t="s">
        <v>5</v>
      </c>
      <c r="L6" s="15" t="s">
        <v>6</v>
      </c>
      <c r="M6" s="16" t="s">
        <v>7</v>
      </c>
      <c r="N6" s="11"/>
      <c r="O6" s="35" t="s">
        <v>3</v>
      </c>
      <c r="P6" s="101" t="s">
        <v>33</v>
      </c>
      <c r="Q6" s="101" t="s">
        <v>42</v>
      </c>
      <c r="R6" s="101" t="s">
        <v>51</v>
      </c>
      <c r="S6" s="35" t="s">
        <v>4</v>
      </c>
      <c r="T6" s="35" t="s">
        <v>5</v>
      </c>
      <c r="U6" s="35" t="s">
        <v>6</v>
      </c>
      <c r="V6" s="36" t="s">
        <v>7</v>
      </c>
      <c r="X6" s="102" t="s">
        <v>60</v>
      </c>
      <c r="Y6" s="102" t="s">
        <v>61</v>
      </c>
      <c r="Z6" s="102" t="s">
        <v>62</v>
      </c>
      <c r="AA6" s="102" t="s">
        <v>63</v>
      </c>
      <c r="AB6" s="102" t="s">
        <v>64</v>
      </c>
      <c r="AC6" s="102" t="s">
        <v>65</v>
      </c>
      <c r="AD6" s="103"/>
      <c r="AE6" s="104" t="s">
        <v>66</v>
      </c>
      <c r="AF6"/>
      <c r="AG6"/>
      <c r="AH6"/>
      <c r="AJ6" s="104" t="s">
        <v>67</v>
      </c>
      <c r="AK6"/>
      <c r="AL6"/>
      <c r="AM6" s="104"/>
      <c r="AN6"/>
      <c r="AO6"/>
      <c r="AP6"/>
      <c r="AQ6"/>
      <c r="AR6" s="104"/>
    </row>
    <row r="7" spans="1:44" customFormat="1" ht="15" x14ac:dyDescent="0.25"/>
    <row r="8" spans="1:44" s="18" customFormat="1" x14ac:dyDescent="0.25">
      <c r="A8" s="1"/>
      <c r="B8" s="105"/>
      <c r="C8" s="106"/>
      <c r="D8" s="107" t="s">
        <v>80</v>
      </c>
      <c r="E8" s="108"/>
      <c r="F8" s="109"/>
      <c r="G8" s="109"/>
      <c r="H8" s="109"/>
      <c r="I8" s="109"/>
      <c r="J8" s="109"/>
      <c r="K8" s="109"/>
      <c r="L8" s="109"/>
      <c r="M8" s="109"/>
      <c r="N8" s="108"/>
      <c r="O8" s="110"/>
      <c r="P8" s="110"/>
      <c r="Q8" s="110"/>
      <c r="R8" s="110"/>
      <c r="S8" s="110"/>
      <c r="T8" s="110"/>
      <c r="U8" s="110"/>
      <c r="V8" s="110"/>
      <c r="W8" s="111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</row>
    <row r="9" spans="1:44" s="74" customFormat="1" ht="15.95" customHeight="1" x14ac:dyDescent="0.25">
      <c r="A9" s="71"/>
      <c r="B9" s="48">
        <v>1100</v>
      </c>
      <c r="C9" s="49"/>
      <c r="D9" s="37" t="s">
        <v>8</v>
      </c>
      <c r="E9" s="71"/>
      <c r="F9" s="69">
        <f>K9/(1-$M$4)</f>
        <v>344.16243654822335</v>
      </c>
      <c r="G9" s="69"/>
      <c r="H9" s="69"/>
      <c r="I9" s="69"/>
      <c r="J9" s="69">
        <f>F9*$M$4</f>
        <v>5.1624365482233499</v>
      </c>
      <c r="K9" s="69">
        <v>339</v>
      </c>
      <c r="L9" s="69">
        <f t="shared" ref="L9:L43" si="0">F9*6</f>
        <v>2064.9746192893399</v>
      </c>
      <c r="M9" s="69">
        <f t="shared" ref="M9:M43" si="1">K9*6</f>
        <v>2034</v>
      </c>
      <c r="N9" s="71"/>
      <c r="O9" s="68">
        <f t="shared" ref="O9:O14" si="2">T9/(1-$V$4)</f>
        <v>367.51269035532994</v>
      </c>
      <c r="P9" s="72"/>
      <c r="Q9" s="72"/>
      <c r="R9" s="72"/>
      <c r="S9" s="72">
        <f>O9-T9</f>
        <v>5.5126903553299371</v>
      </c>
      <c r="T9" s="73">
        <f>IFERROR(ROUNDUP(K9+(K9*$T$4),0),0)</f>
        <v>362</v>
      </c>
      <c r="U9" s="73">
        <f t="shared" ref="U9:U51" si="3">O9*6</f>
        <v>2205.0761421319794</v>
      </c>
      <c r="V9" s="73">
        <f t="shared" ref="V9:V21" si="4">T9*6</f>
        <v>2172</v>
      </c>
      <c r="W9" s="78"/>
      <c r="X9" s="76">
        <f>IF(Q9="",0,O9-Q9-R9)</f>
        <v>0</v>
      </c>
      <c r="Y9" s="114">
        <f>IF(Q9="",O9-S9-T9,R9-S9-T9)</f>
        <v>0</v>
      </c>
      <c r="Z9" s="115">
        <f>ROUND(IF(Q9="",S9/O9,S9/R9),4)</f>
        <v>1.4999999999999999E-2</v>
      </c>
      <c r="AA9" s="75">
        <f>O9/F9-1</f>
        <v>6.7846607669616477E-2</v>
      </c>
      <c r="AB9" s="75">
        <f>IF(R9="",AA9,R9/I9-1)</f>
        <v>6.7846607669616477E-2</v>
      </c>
      <c r="AC9" s="75">
        <f>T9/K9-1</f>
        <v>6.7846607669616477E-2</v>
      </c>
      <c r="AD9" s="76"/>
      <c r="AE9" s="74" t="str">
        <f t="shared" ref="AE9:AE51" si="5">B9&amp;D9&amp;F9&amp;J9&amp;K9&amp;L9&amp;M9</f>
        <v>1100Administração (B)344,1624365482235,162436548223353392064,974619289342034</v>
      </c>
      <c r="AF9" s="76" t="s">
        <v>278</v>
      </c>
      <c r="AH9" s="76" t="b">
        <f>AE9=AF9</f>
        <v>1</v>
      </c>
      <c r="AJ9" s="74" t="str">
        <f>B9&amp;D9&amp;O9&amp;S9&amp;T9&amp;U9&amp;V9</f>
        <v>1100Administração (B)367,512690355335,512690355329943622205,076142131982172</v>
      </c>
      <c r="AK9" s="74" t="str">
        <f>'2018 1ºS - Região N, NE e CO'!B8&amp;'2018 1ºS - Região N, NE e CO'!D8&amp;'2018 1ºS - Região N, NE e CO'!F8&amp;'2018 1ºS - Região N, NE e CO'!H8&amp;'2018 1ºS - Região N, NE e CO'!J8&amp;'2018 1ºS - Região N, NE e CO'!L8&amp;'2018 1ºS - Região N, NE e CO'!N8</f>
        <v>1100Administração (B)367,512690355335,512690355329943622205,076142131982172</v>
      </c>
      <c r="AL9" s="76" t="b">
        <f>AJ9=AK9</f>
        <v>1</v>
      </c>
    </row>
    <row r="10" spans="1:44" s="74" customFormat="1" ht="15.95" customHeight="1" x14ac:dyDescent="0.25">
      <c r="A10" s="71"/>
      <c r="B10" s="48">
        <v>1124</v>
      </c>
      <c r="C10" s="49"/>
      <c r="D10" s="37" t="s">
        <v>9</v>
      </c>
      <c r="E10" s="71"/>
      <c r="F10" s="69">
        <f t="shared" ref="F10:F43" si="6">K10/(1-$M$4)</f>
        <v>297.46192893401013</v>
      </c>
      <c r="G10" s="69"/>
      <c r="H10" s="69"/>
      <c r="I10" s="69"/>
      <c r="J10" s="69">
        <f>F10*$M$4</f>
        <v>4.4619289340101522</v>
      </c>
      <c r="K10" s="69">
        <v>293</v>
      </c>
      <c r="L10" s="69">
        <f t="shared" si="0"/>
        <v>1784.7715736040609</v>
      </c>
      <c r="M10" s="69">
        <f t="shared" si="1"/>
        <v>1758</v>
      </c>
      <c r="N10" s="71"/>
      <c r="O10" s="68">
        <f t="shared" si="2"/>
        <v>317.76649746192896</v>
      </c>
      <c r="P10" s="72"/>
      <c r="Q10" s="72"/>
      <c r="R10" s="72"/>
      <c r="S10" s="72">
        <f t="shared" ref="S10:S51" si="7">O10-T10</f>
        <v>4.7664974619289637</v>
      </c>
      <c r="T10" s="73">
        <f t="shared" ref="T10:T51" si="8">IFERROR(ROUNDUP(K10+(K10*$T$4),0),0)</f>
        <v>313</v>
      </c>
      <c r="U10" s="73">
        <f t="shared" si="3"/>
        <v>1906.5989847715737</v>
      </c>
      <c r="V10" s="73">
        <f t="shared" si="4"/>
        <v>1878</v>
      </c>
      <c r="W10" s="78"/>
      <c r="X10" s="76">
        <f t="shared" ref="X10:X51" si="9">IF(Q10="",0,O10-Q10-R10)</f>
        <v>0</v>
      </c>
      <c r="Y10" s="114">
        <f t="shared" ref="Y10:Y51" si="10">IF(Q10="",O10-S10-T10,R10-S10-T10)</f>
        <v>0</v>
      </c>
      <c r="Z10" s="115">
        <f t="shared" ref="Z10:Z51" si="11">ROUND(IF(Q10="",S10/O10,S10/R10),4)</f>
        <v>1.4999999999999999E-2</v>
      </c>
      <c r="AA10" s="75">
        <f t="shared" ref="AA10:AA51" si="12">O10/F10-1</f>
        <v>6.8259385665529138E-2</v>
      </c>
      <c r="AB10" s="75">
        <f t="shared" ref="AB10:AB51" si="13">IF(R10="",AA10,R10/I10-1)</f>
        <v>6.8259385665529138E-2</v>
      </c>
      <c r="AC10" s="75">
        <f t="shared" ref="AC10:AC51" si="14">T10/K10-1</f>
        <v>6.8259385665528916E-2</v>
      </c>
      <c r="AD10" s="76"/>
      <c r="AE10" s="74" t="str">
        <f t="shared" si="5"/>
        <v>1124Análise e Desenvolvimento de Sistemas (T)297,461928934014,461928934010152931784,771573604061758</v>
      </c>
      <c r="AF10" s="76" t="s">
        <v>279</v>
      </c>
      <c r="AG10" s="76"/>
      <c r="AH10" s="76" t="b">
        <f t="shared" ref="AH10:AH51" si="15">AE10=AF10</f>
        <v>1</v>
      </c>
      <c r="AJ10" s="74" t="str">
        <f t="shared" ref="AJ10:AJ43" si="16">B10&amp;D10&amp;O10&amp;S10&amp;T10&amp;U10&amp;V10</f>
        <v>1124Análise e Desenvolvimento de Sistemas (T)317,7664974619294,766497461928963131906,598984771571878</v>
      </c>
      <c r="AK10" s="74" t="str">
        <f>'2018 1ºS - Região N, NE e CO'!B9&amp;'2018 1ºS - Região N, NE e CO'!D9&amp;'2018 1ºS - Região N, NE e CO'!F9&amp;'2018 1ºS - Região N, NE e CO'!H9&amp;'2018 1ºS - Região N, NE e CO'!J9&amp;'2018 1ºS - Região N, NE e CO'!L9&amp;'2018 1ºS - Região N, NE e CO'!N9</f>
        <v>1124Análise e Desenvolvimento de Sistemas (T)317,7664974619294,766497461928963131906,598984771571878</v>
      </c>
      <c r="AL10" s="76" t="b">
        <f t="shared" ref="AL10:AL51" si="17">AJ10=AK10</f>
        <v>1</v>
      </c>
    </row>
    <row r="11" spans="1:44" s="74" customFormat="1" ht="15.95" customHeight="1" x14ac:dyDescent="0.25">
      <c r="A11" s="71"/>
      <c r="B11" s="48">
        <v>1133</v>
      </c>
      <c r="C11" s="49"/>
      <c r="D11" s="37" t="s">
        <v>55</v>
      </c>
      <c r="E11" s="71"/>
      <c r="F11" s="69">
        <f t="shared" si="6"/>
        <v>264.97461928934013</v>
      </c>
      <c r="G11" s="69"/>
      <c r="H11" s="69"/>
      <c r="I11" s="69"/>
      <c r="J11" s="69">
        <f t="shared" ref="J11:J43" si="18">F11*$M$4</f>
        <v>3.9746192893401018</v>
      </c>
      <c r="K11" s="69">
        <v>261</v>
      </c>
      <c r="L11" s="69">
        <f t="shared" si="0"/>
        <v>1589.8477157360408</v>
      </c>
      <c r="M11" s="69">
        <f t="shared" si="1"/>
        <v>1566</v>
      </c>
      <c r="N11" s="71"/>
      <c r="O11" s="68">
        <f t="shared" si="2"/>
        <v>282.23350253807109</v>
      </c>
      <c r="P11" s="72"/>
      <c r="Q11" s="72"/>
      <c r="R11" s="72"/>
      <c r="S11" s="72">
        <f t="shared" si="7"/>
        <v>4.2335025380710931</v>
      </c>
      <c r="T11" s="73">
        <f t="shared" si="8"/>
        <v>278</v>
      </c>
      <c r="U11" s="73">
        <f t="shared" si="3"/>
        <v>1693.4010152284266</v>
      </c>
      <c r="V11" s="73">
        <f t="shared" si="4"/>
        <v>1668</v>
      </c>
      <c r="W11" s="78"/>
      <c r="X11" s="76">
        <f t="shared" si="9"/>
        <v>0</v>
      </c>
      <c r="Y11" s="114">
        <f t="shared" si="10"/>
        <v>0</v>
      </c>
      <c r="Z11" s="115">
        <f t="shared" si="11"/>
        <v>1.4999999999999999E-2</v>
      </c>
      <c r="AA11" s="75">
        <f t="shared" si="12"/>
        <v>6.5134099616858343E-2</v>
      </c>
      <c r="AB11" s="75">
        <f t="shared" si="13"/>
        <v>6.5134099616858343E-2</v>
      </c>
      <c r="AC11" s="75">
        <f t="shared" si="14"/>
        <v>6.5134099616858343E-2</v>
      </c>
      <c r="AD11" s="76"/>
      <c r="AE11" s="74" t="str">
        <f t="shared" si="5"/>
        <v>1133Análise e Desenvolvimento de Sistemas (T) (Online)264,974619289343,97461928934012611589,847715736041566</v>
      </c>
      <c r="AF11" s="76" t="s">
        <v>280</v>
      </c>
      <c r="AG11" s="76"/>
      <c r="AH11" s="76" t="b">
        <f t="shared" si="15"/>
        <v>1</v>
      </c>
      <c r="AJ11" s="74" t="str">
        <f t="shared" si="16"/>
        <v>1133Análise e Desenvolvimento de Sistemas (T) (Online)282,2335025380714,233502538071092781693,401015228431668</v>
      </c>
      <c r="AK11" s="74" t="str">
        <f>'2018 1ºS - Região N, NE e CO'!B10&amp;'2018 1ºS - Região N, NE e CO'!D10&amp;'2018 1ºS - Região N, NE e CO'!F10&amp;'2018 1ºS - Região N, NE e CO'!H10&amp;'2018 1ºS - Região N, NE e CO'!J10&amp;'2018 1ºS - Região N, NE e CO'!L10&amp;'2018 1ºS - Região N, NE e CO'!N10</f>
        <v>1133Análise e Desenvolvimento de Sistemas (T) (Online)282,2335025380714,233502538071092781693,401015228431668</v>
      </c>
      <c r="AL11" s="76" t="b">
        <f t="shared" si="17"/>
        <v>1</v>
      </c>
    </row>
    <row r="12" spans="1:44" s="74" customFormat="1" ht="15.95" customHeight="1" x14ac:dyDescent="0.25">
      <c r="A12" s="71"/>
      <c r="B12" s="48">
        <v>2007</v>
      </c>
      <c r="C12" s="49"/>
      <c r="D12" s="37" t="s">
        <v>52</v>
      </c>
      <c r="E12" s="71"/>
      <c r="F12" s="69">
        <f t="shared" si="6"/>
        <v>293.40101522842639</v>
      </c>
      <c r="G12" s="69"/>
      <c r="H12" s="69"/>
      <c r="I12" s="69"/>
      <c r="J12" s="69">
        <f t="shared" si="18"/>
        <v>4.4010152284263953</v>
      </c>
      <c r="K12" s="69">
        <v>289</v>
      </c>
      <c r="L12" s="69">
        <f t="shared" si="0"/>
        <v>1760.4060913705584</v>
      </c>
      <c r="M12" s="69">
        <f t="shared" si="1"/>
        <v>1734</v>
      </c>
      <c r="N12" s="71"/>
      <c r="O12" s="68">
        <f t="shared" si="2"/>
        <v>312.69035532994923</v>
      </c>
      <c r="P12" s="72"/>
      <c r="Q12" s="72"/>
      <c r="R12" s="72"/>
      <c r="S12" s="72">
        <f t="shared" si="7"/>
        <v>4.6903553299492273</v>
      </c>
      <c r="T12" s="73">
        <f t="shared" si="8"/>
        <v>308</v>
      </c>
      <c r="U12" s="73">
        <f t="shared" si="3"/>
        <v>1876.1421319796955</v>
      </c>
      <c r="V12" s="73">
        <f>T12*6</f>
        <v>1848</v>
      </c>
      <c r="W12" s="78"/>
      <c r="X12" s="76">
        <f t="shared" si="9"/>
        <v>0</v>
      </c>
      <c r="Y12" s="114">
        <f t="shared" si="10"/>
        <v>0</v>
      </c>
      <c r="Z12" s="115">
        <f t="shared" si="11"/>
        <v>1.4999999999999999E-2</v>
      </c>
      <c r="AA12" s="75">
        <f t="shared" si="12"/>
        <v>6.5743944636678098E-2</v>
      </c>
      <c r="AB12" s="75">
        <f t="shared" si="13"/>
        <v>6.5743944636678098E-2</v>
      </c>
      <c r="AC12" s="75">
        <f t="shared" si="14"/>
        <v>6.5743944636678098E-2</v>
      </c>
      <c r="AD12" s="76"/>
      <c r="AE12" s="74" t="str">
        <f t="shared" si="5"/>
        <v>2007Ciências Biológicas (Segunda Licenciatura)293,4010152284264,40101522842642891760,406091370561734</v>
      </c>
      <c r="AF12" s="76" t="s">
        <v>281</v>
      </c>
      <c r="AG12" s="76"/>
      <c r="AH12" s="76" t="b">
        <f t="shared" si="15"/>
        <v>1</v>
      </c>
      <c r="AJ12" s="74" t="str">
        <f t="shared" si="16"/>
        <v>2007Ciências Biológicas (Segunda Licenciatura)312,6903553299494,690355329949233081876,14213197971848</v>
      </c>
      <c r="AK12" s="74" t="str">
        <f>'2018 1ºS - Região N, NE e CO'!B11&amp;'2018 1ºS - Região N, NE e CO'!D11&amp;'2018 1ºS - Região N, NE e CO'!F11&amp;'2018 1ºS - Região N, NE e CO'!H11&amp;'2018 1ºS - Região N, NE e CO'!J11&amp;'2018 1ºS - Região N, NE e CO'!L11&amp;'2018 1ºS - Região N, NE e CO'!N11</f>
        <v>2007Ciências Biológicas (Segunda Licenciatura)312,6903553299494,690355329949233081876,14213197971848</v>
      </c>
      <c r="AL12" s="76" t="b">
        <f t="shared" si="17"/>
        <v>1</v>
      </c>
    </row>
    <row r="13" spans="1:44" s="74" customFormat="1" ht="15.95" customHeight="1" x14ac:dyDescent="0.25">
      <c r="A13" s="71"/>
      <c r="B13" s="48">
        <v>1116</v>
      </c>
      <c r="C13" s="49"/>
      <c r="D13" s="37" t="s">
        <v>50</v>
      </c>
      <c r="E13" s="71"/>
      <c r="F13" s="69">
        <f t="shared" si="6"/>
        <v>309.64467005076142</v>
      </c>
      <c r="G13" s="69"/>
      <c r="H13" s="69"/>
      <c r="I13" s="69"/>
      <c r="J13" s="69">
        <f t="shared" si="18"/>
        <v>4.6446700507614214</v>
      </c>
      <c r="K13" s="69">
        <v>305</v>
      </c>
      <c r="L13" s="69">
        <f t="shared" si="0"/>
        <v>1857.8680203045685</v>
      </c>
      <c r="M13" s="69">
        <f t="shared" si="1"/>
        <v>1830</v>
      </c>
      <c r="N13" s="71"/>
      <c r="O13" s="68">
        <f t="shared" si="2"/>
        <v>329.94923857868019</v>
      </c>
      <c r="P13" s="72"/>
      <c r="Q13" s="72"/>
      <c r="R13" s="72"/>
      <c r="S13" s="72">
        <f t="shared" si="7"/>
        <v>4.9492385786801947</v>
      </c>
      <c r="T13" s="73">
        <f t="shared" si="8"/>
        <v>325</v>
      </c>
      <c r="U13" s="73">
        <f t="shared" si="3"/>
        <v>1979.6954314720811</v>
      </c>
      <c r="V13" s="73">
        <f t="shared" si="4"/>
        <v>1950</v>
      </c>
      <c r="W13" s="78"/>
      <c r="X13" s="76">
        <f t="shared" si="9"/>
        <v>0</v>
      </c>
      <c r="Y13" s="114">
        <f t="shared" si="10"/>
        <v>0</v>
      </c>
      <c r="Z13" s="115">
        <f t="shared" si="11"/>
        <v>1.4999999999999999E-2</v>
      </c>
      <c r="AA13" s="75">
        <f t="shared" si="12"/>
        <v>6.5573770491803351E-2</v>
      </c>
      <c r="AB13" s="75">
        <f t="shared" si="13"/>
        <v>6.5573770491803351E-2</v>
      </c>
      <c r="AC13" s="75">
        <f t="shared" si="14"/>
        <v>6.5573770491803351E-2</v>
      </c>
      <c r="AD13" s="76"/>
      <c r="AE13" s="74" t="str">
        <f t="shared" si="5"/>
        <v>1116Ciências Contábeis (B) (Online)309,6446700507614,644670050761423051857,868020304571830</v>
      </c>
      <c r="AF13" s="76" t="s">
        <v>282</v>
      </c>
      <c r="AG13" s="76"/>
      <c r="AH13" s="76" t="b">
        <f t="shared" si="15"/>
        <v>1</v>
      </c>
      <c r="AJ13" s="74" t="str">
        <f t="shared" si="16"/>
        <v>1116Ciências Contábeis (B) (Online)329,949238578684,949238578680193251979,695431472081950</v>
      </c>
      <c r="AK13" s="74" t="str">
        <f>'2018 1ºS - Região N, NE e CO'!B12&amp;'2018 1ºS - Região N, NE e CO'!D12&amp;'2018 1ºS - Região N, NE e CO'!F12&amp;'2018 1ºS - Região N, NE e CO'!H12&amp;'2018 1ºS - Região N, NE e CO'!J12&amp;'2018 1ºS - Região N, NE e CO'!L12&amp;'2018 1ºS - Região N, NE e CO'!N12</f>
        <v>1116Ciências Contábeis (B) (Online)329,949238578684,949238578680193251979,695431472081950</v>
      </c>
      <c r="AL13" s="76" t="b">
        <f t="shared" si="17"/>
        <v>1</v>
      </c>
    </row>
    <row r="14" spans="1:44" s="74" customFormat="1" ht="15.95" customHeight="1" x14ac:dyDescent="0.25">
      <c r="A14" s="71"/>
      <c r="B14" s="48">
        <v>1107</v>
      </c>
      <c r="C14" s="49"/>
      <c r="D14" s="37" t="s">
        <v>10</v>
      </c>
      <c r="E14" s="71"/>
      <c r="F14" s="69">
        <f t="shared" si="6"/>
        <v>310.65989847715736</v>
      </c>
      <c r="G14" s="69"/>
      <c r="H14" s="69"/>
      <c r="I14" s="69"/>
      <c r="J14" s="69">
        <f t="shared" si="18"/>
        <v>4.6598984771573599</v>
      </c>
      <c r="K14" s="69">
        <v>306</v>
      </c>
      <c r="L14" s="69">
        <f t="shared" si="0"/>
        <v>1863.959390862944</v>
      </c>
      <c r="M14" s="69">
        <f t="shared" si="1"/>
        <v>1836</v>
      </c>
      <c r="N14" s="71"/>
      <c r="O14" s="68">
        <f t="shared" si="2"/>
        <v>330.96446700507613</v>
      </c>
      <c r="P14" s="72"/>
      <c r="Q14" s="72"/>
      <c r="R14" s="72"/>
      <c r="S14" s="72">
        <f t="shared" si="7"/>
        <v>4.9644670050761306</v>
      </c>
      <c r="T14" s="73">
        <f t="shared" si="8"/>
        <v>326</v>
      </c>
      <c r="U14" s="73">
        <f t="shared" si="3"/>
        <v>1985.7868020304568</v>
      </c>
      <c r="V14" s="73">
        <f>T14*6</f>
        <v>1956</v>
      </c>
      <c r="W14" s="78"/>
      <c r="X14" s="76">
        <f t="shared" si="9"/>
        <v>0</v>
      </c>
      <c r="Y14" s="114">
        <f t="shared" si="10"/>
        <v>0</v>
      </c>
      <c r="Z14" s="115">
        <f t="shared" si="11"/>
        <v>1.4999999999999999E-2</v>
      </c>
      <c r="AA14" s="75">
        <f t="shared" si="12"/>
        <v>6.5359477124182996E-2</v>
      </c>
      <c r="AB14" s="75">
        <f t="shared" si="13"/>
        <v>6.5359477124182996E-2</v>
      </c>
      <c r="AC14" s="75">
        <f t="shared" si="14"/>
        <v>6.5359477124182996E-2</v>
      </c>
      <c r="AD14" s="76"/>
      <c r="AE14" s="74" t="str">
        <f t="shared" si="5"/>
        <v>1107Ciências Sociais (L)310,6598984771574,659898477157363061863,959390862941836</v>
      </c>
      <c r="AF14" s="76" t="s">
        <v>283</v>
      </c>
      <c r="AG14" s="76"/>
      <c r="AH14" s="76" t="b">
        <f t="shared" si="15"/>
        <v>1</v>
      </c>
      <c r="AJ14" s="74" t="str">
        <f t="shared" si="16"/>
        <v>1107Ciências Sociais (L)330,9644670050764,964467005076133261985,786802030461956</v>
      </c>
      <c r="AK14" s="74" t="str">
        <f>'2018 1ºS - Região N, NE e CO'!B13&amp;'2018 1ºS - Região N, NE e CO'!D13&amp;'2018 1ºS - Região N, NE e CO'!F13&amp;'2018 1ºS - Região N, NE e CO'!H13&amp;'2018 1ºS - Região N, NE e CO'!J13&amp;'2018 1ºS - Região N, NE e CO'!L13&amp;'2018 1ºS - Região N, NE e CO'!N13</f>
        <v>1107Ciências Sociais (L)330,9644670050764,964467005076133261985,786802030461956</v>
      </c>
      <c r="AL14" s="76" t="b">
        <f t="shared" si="17"/>
        <v>1</v>
      </c>
    </row>
    <row r="15" spans="1:44" s="74" customFormat="1" ht="15.95" customHeight="1" x14ac:dyDescent="0.25">
      <c r="A15" s="71"/>
      <c r="B15" s="48">
        <v>2008</v>
      </c>
      <c r="C15" s="49"/>
      <c r="D15" s="37" t="s">
        <v>36</v>
      </c>
      <c r="E15" s="71"/>
      <c r="F15" s="69">
        <f t="shared" si="6"/>
        <v>293.40101522842639</v>
      </c>
      <c r="G15" s="69"/>
      <c r="H15" s="69"/>
      <c r="I15" s="69"/>
      <c r="J15" s="69">
        <f t="shared" si="18"/>
        <v>4.4010152284263953</v>
      </c>
      <c r="K15" s="69">
        <v>289</v>
      </c>
      <c r="L15" s="69">
        <f t="shared" si="0"/>
        <v>1760.4060913705584</v>
      </c>
      <c r="M15" s="69">
        <f t="shared" si="1"/>
        <v>1734</v>
      </c>
      <c r="N15" s="71"/>
      <c r="O15" s="68">
        <f t="shared" ref="O15:O51" si="19">T15/(1-$V$4)</f>
        <v>312.69035532994923</v>
      </c>
      <c r="P15" s="72"/>
      <c r="Q15" s="72"/>
      <c r="R15" s="72"/>
      <c r="S15" s="72">
        <f t="shared" si="7"/>
        <v>4.6903553299492273</v>
      </c>
      <c r="T15" s="73">
        <f t="shared" si="8"/>
        <v>308</v>
      </c>
      <c r="U15" s="73">
        <f t="shared" si="3"/>
        <v>1876.1421319796955</v>
      </c>
      <c r="V15" s="73">
        <f t="shared" si="4"/>
        <v>1848</v>
      </c>
      <c r="W15" s="78"/>
      <c r="X15" s="76">
        <f t="shared" si="9"/>
        <v>0</v>
      </c>
      <c r="Y15" s="114">
        <f t="shared" si="10"/>
        <v>0</v>
      </c>
      <c r="Z15" s="115">
        <f t="shared" si="11"/>
        <v>1.4999999999999999E-2</v>
      </c>
      <c r="AA15" s="75">
        <f t="shared" si="12"/>
        <v>6.5743944636678098E-2</v>
      </c>
      <c r="AB15" s="75">
        <f t="shared" si="13"/>
        <v>6.5743944636678098E-2</v>
      </c>
      <c r="AC15" s="75">
        <f t="shared" si="14"/>
        <v>6.5743944636678098E-2</v>
      </c>
      <c r="AD15" s="76"/>
      <c r="AE15" s="74" t="str">
        <f t="shared" si="5"/>
        <v>2008Ciências Sociais (Segunda Licenciatura)293,4010152284264,40101522842642891760,406091370561734</v>
      </c>
      <c r="AF15" s="76" t="s">
        <v>284</v>
      </c>
      <c r="AG15" s="76"/>
      <c r="AH15" s="76" t="b">
        <f t="shared" si="15"/>
        <v>1</v>
      </c>
      <c r="AJ15" s="74" t="str">
        <f t="shared" si="16"/>
        <v>2008Ciências Sociais (Segunda Licenciatura)312,6903553299494,690355329949233081876,14213197971848</v>
      </c>
      <c r="AK15" s="74" t="str">
        <f>'2018 1ºS - Região N, NE e CO'!B14&amp;'2018 1ºS - Região N, NE e CO'!D14&amp;'2018 1ºS - Região N, NE e CO'!F14&amp;'2018 1ºS - Região N, NE e CO'!H14&amp;'2018 1ºS - Região N, NE e CO'!J14&amp;'2018 1ºS - Região N, NE e CO'!L14&amp;'2018 1ºS - Região N, NE e CO'!N14</f>
        <v>2008Ciências Sociais (Segunda Licenciatura)312,6903553299494,690355329949233081876,14213197971848</v>
      </c>
      <c r="AL15" s="76" t="b">
        <f t="shared" si="17"/>
        <v>1</v>
      </c>
    </row>
    <row r="16" spans="1:44" s="74" customFormat="1" ht="15.95" customHeight="1" x14ac:dyDescent="0.25">
      <c r="A16" s="71"/>
      <c r="B16" s="48">
        <v>1112</v>
      </c>
      <c r="C16" s="49"/>
      <c r="D16" s="37" t="s">
        <v>11</v>
      </c>
      <c r="E16" s="71"/>
      <c r="F16" s="69">
        <f t="shared" si="6"/>
        <v>297.46192893401013</v>
      </c>
      <c r="G16" s="69"/>
      <c r="H16" s="69"/>
      <c r="I16" s="69"/>
      <c r="J16" s="69">
        <f t="shared" si="18"/>
        <v>4.4619289340101522</v>
      </c>
      <c r="K16" s="69">
        <v>293</v>
      </c>
      <c r="L16" s="69">
        <f t="shared" si="0"/>
        <v>1784.7715736040609</v>
      </c>
      <c r="M16" s="69">
        <f t="shared" si="1"/>
        <v>1758</v>
      </c>
      <c r="N16" s="71"/>
      <c r="O16" s="68">
        <f t="shared" si="19"/>
        <v>317.76649746192896</v>
      </c>
      <c r="P16" s="72"/>
      <c r="Q16" s="72"/>
      <c r="R16" s="72"/>
      <c r="S16" s="72">
        <f t="shared" si="7"/>
        <v>4.7664974619289637</v>
      </c>
      <c r="T16" s="73">
        <f t="shared" si="8"/>
        <v>313</v>
      </c>
      <c r="U16" s="73">
        <f t="shared" si="3"/>
        <v>1906.5989847715737</v>
      </c>
      <c r="V16" s="73">
        <f t="shared" si="4"/>
        <v>1878</v>
      </c>
      <c r="W16" s="78"/>
      <c r="X16" s="76">
        <f t="shared" si="9"/>
        <v>0</v>
      </c>
      <c r="Y16" s="114">
        <f t="shared" si="10"/>
        <v>0</v>
      </c>
      <c r="Z16" s="115">
        <f t="shared" si="11"/>
        <v>1.4999999999999999E-2</v>
      </c>
      <c r="AA16" s="75">
        <f t="shared" si="12"/>
        <v>6.8259385665529138E-2</v>
      </c>
      <c r="AB16" s="75">
        <f t="shared" si="13"/>
        <v>6.8259385665529138E-2</v>
      </c>
      <c r="AC16" s="75">
        <f t="shared" si="14"/>
        <v>6.8259385665528916E-2</v>
      </c>
      <c r="AD16" s="76"/>
      <c r="AE16" s="74" t="str">
        <f t="shared" si="5"/>
        <v>1112Gestão Ambiental (T)297,461928934014,461928934010152931784,771573604061758</v>
      </c>
      <c r="AF16" s="76" t="s">
        <v>285</v>
      </c>
      <c r="AG16" s="76"/>
      <c r="AH16" s="76" t="b">
        <f t="shared" si="15"/>
        <v>1</v>
      </c>
      <c r="AJ16" s="74" t="str">
        <f t="shared" si="16"/>
        <v>1112Gestão Ambiental (T)317,7664974619294,766497461928963131906,598984771571878</v>
      </c>
      <c r="AK16" s="74" t="str">
        <f>'2018 1ºS - Região N, NE e CO'!B15&amp;'2018 1ºS - Região N, NE e CO'!D15&amp;'2018 1ºS - Região N, NE e CO'!F15&amp;'2018 1ºS - Região N, NE e CO'!H15&amp;'2018 1ºS - Região N, NE e CO'!J15&amp;'2018 1ºS - Região N, NE e CO'!L15&amp;'2018 1ºS - Região N, NE e CO'!N15</f>
        <v>1112Gestão Ambiental (T)317,7664974619294,766497461928963131906,598984771571878</v>
      </c>
      <c r="AL16" s="76" t="b">
        <f t="shared" si="17"/>
        <v>1</v>
      </c>
    </row>
    <row r="17" spans="1:38" s="74" customFormat="1" ht="15.95" customHeight="1" x14ac:dyDescent="0.25">
      <c r="A17" s="71"/>
      <c r="B17" s="48">
        <v>1117</v>
      </c>
      <c r="C17" s="49"/>
      <c r="D17" s="37" t="s">
        <v>43</v>
      </c>
      <c r="E17" s="71"/>
      <c r="F17" s="69">
        <f t="shared" si="6"/>
        <v>264.97461928934013</v>
      </c>
      <c r="G17" s="69"/>
      <c r="H17" s="69"/>
      <c r="I17" s="69"/>
      <c r="J17" s="69">
        <f t="shared" si="18"/>
        <v>3.9746192893401018</v>
      </c>
      <c r="K17" s="69">
        <v>261</v>
      </c>
      <c r="L17" s="69">
        <f t="shared" si="0"/>
        <v>1589.8477157360408</v>
      </c>
      <c r="M17" s="69">
        <f t="shared" si="1"/>
        <v>1566</v>
      </c>
      <c r="N17" s="71"/>
      <c r="O17" s="68">
        <f t="shared" si="19"/>
        <v>282.23350253807109</v>
      </c>
      <c r="P17" s="72"/>
      <c r="Q17" s="72"/>
      <c r="R17" s="72"/>
      <c r="S17" s="72">
        <f t="shared" si="7"/>
        <v>4.2335025380710931</v>
      </c>
      <c r="T17" s="73">
        <f t="shared" si="8"/>
        <v>278</v>
      </c>
      <c r="U17" s="73">
        <f t="shared" si="3"/>
        <v>1693.4010152284266</v>
      </c>
      <c r="V17" s="73">
        <f>T17*6</f>
        <v>1668</v>
      </c>
      <c r="W17" s="78"/>
      <c r="X17" s="76">
        <f t="shared" si="9"/>
        <v>0</v>
      </c>
      <c r="Y17" s="114">
        <f t="shared" si="10"/>
        <v>0</v>
      </c>
      <c r="Z17" s="115">
        <f t="shared" si="11"/>
        <v>1.4999999999999999E-2</v>
      </c>
      <c r="AA17" s="75">
        <f t="shared" si="12"/>
        <v>6.5134099616858343E-2</v>
      </c>
      <c r="AB17" s="75">
        <f t="shared" si="13"/>
        <v>6.5134099616858343E-2</v>
      </c>
      <c r="AC17" s="75">
        <f t="shared" si="14"/>
        <v>6.5134099616858343E-2</v>
      </c>
      <c r="AD17" s="76"/>
      <c r="AE17" s="74" t="str">
        <f t="shared" si="5"/>
        <v>1117Gestão Comercial (T) (Online)264,974619289343,97461928934012611589,847715736041566</v>
      </c>
      <c r="AF17" s="76" t="s">
        <v>286</v>
      </c>
      <c r="AG17" s="76"/>
      <c r="AH17" s="76" t="b">
        <f t="shared" si="15"/>
        <v>1</v>
      </c>
      <c r="AJ17" s="74" t="str">
        <f t="shared" si="16"/>
        <v>1117Gestão Comercial (T) (Online)282,2335025380714,233502538071092781693,401015228431668</v>
      </c>
      <c r="AK17" s="74" t="str">
        <f>'2018 1ºS - Região N, NE e CO'!B16&amp;'2018 1ºS - Região N, NE e CO'!D16&amp;'2018 1ºS - Região N, NE e CO'!F16&amp;'2018 1ºS - Região N, NE e CO'!H16&amp;'2018 1ºS - Região N, NE e CO'!J16&amp;'2018 1ºS - Região N, NE e CO'!L16&amp;'2018 1ºS - Região N, NE e CO'!N16</f>
        <v>1117Gestão Comercial (T) (Online)282,2335025380714,233502538071092781693,401015228431668</v>
      </c>
      <c r="AL17" s="76" t="b">
        <f t="shared" si="17"/>
        <v>1</v>
      </c>
    </row>
    <row r="18" spans="1:38" s="74" customFormat="1" ht="15.95" customHeight="1" x14ac:dyDescent="0.25">
      <c r="A18" s="71"/>
      <c r="B18" s="48">
        <v>1129</v>
      </c>
      <c r="C18" s="49"/>
      <c r="D18" s="37" t="s">
        <v>56</v>
      </c>
      <c r="E18" s="71"/>
      <c r="F18" s="69">
        <f t="shared" si="6"/>
        <v>264.97461928934013</v>
      </c>
      <c r="G18" s="69"/>
      <c r="H18" s="69"/>
      <c r="I18" s="69"/>
      <c r="J18" s="69">
        <f t="shared" si="18"/>
        <v>3.9746192893401018</v>
      </c>
      <c r="K18" s="69">
        <v>261</v>
      </c>
      <c r="L18" s="69">
        <f t="shared" si="0"/>
        <v>1589.8477157360408</v>
      </c>
      <c r="M18" s="69">
        <f t="shared" si="1"/>
        <v>1566</v>
      </c>
      <c r="N18" s="71"/>
      <c r="O18" s="68">
        <f t="shared" si="19"/>
        <v>282.23350253807109</v>
      </c>
      <c r="P18" s="72"/>
      <c r="Q18" s="72"/>
      <c r="R18" s="72"/>
      <c r="S18" s="72">
        <f t="shared" si="7"/>
        <v>4.2335025380710931</v>
      </c>
      <c r="T18" s="73">
        <f t="shared" si="8"/>
        <v>278</v>
      </c>
      <c r="U18" s="73">
        <f t="shared" si="3"/>
        <v>1693.4010152284266</v>
      </c>
      <c r="V18" s="73">
        <f t="shared" si="4"/>
        <v>1668</v>
      </c>
      <c r="W18" s="78"/>
      <c r="X18" s="76">
        <f t="shared" si="9"/>
        <v>0</v>
      </c>
      <c r="Y18" s="114">
        <f t="shared" si="10"/>
        <v>0</v>
      </c>
      <c r="Z18" s="115">
        <f t="shared" si="11"/>
        <v>1.4999999999999999E-2</v>
      </c>
      <c r="AA18" s="75">
        <f t="shared" si="12"/>
        <v>6.5134099616858343E-2</v>
      </c>
      <c r="AB18" s="75">
        <f t="shared" si="13"/>
        <v>6.5134099616858343E-2</v>
      </c>
      <c r="AC18" s="75">
        <f t="shared" si="14"/>
        <v>6.5134099616858343E-2</v>
      </c>
      <c r="AD18" s="76"/>
      <c r="AE18" s="74" t="str">
        <f t="shared" si="5"/>
        <v>1129Gestão Hospitalar (T) (Online)264,974619289343,97461928934012611589,847715736041566</v>
      </c>
      <c r="AF18" s="76" t="s">
        <v>287</v>
      </c>
      <c r="AG18" s="76"/>
      <c r="AH18" s="76" t="b">
        <f t="shared" si="15"/>
        <v>1</v>
      </c>
      <c r="AJ18" s="74" t="str">
        <f t="shared" si="16"/>
        <v>1129Gestão Hospitalar (T) (Online)282,2335025380714,233502538071092781693,401015228431668</v>
      </c>
      <c r="AK18" s="74" t="str">
        <f>'2018 1ºS - Região N, NE e CO'!B17&amp;'2018 1ºS - Região N, NE e CO'!D17&amp;'2018 1ºS - Região N, NE e CO'!F17&amp;'2018 1ºS - Região N, NE e CO'!H17&amp;'2018 1ºS - Região N, NE e CO'!J17&amp;'2018 1ºS - Região N, NE e CO'!L17&amp;'2018 1ºS - Região N, NE e CO'!N17</f>
        <v>1129Gestão Hospitalar (T) (Online)282,2335025380714,233502538071092781693,401015228431668</v>
      </c>
      <c r="AL18" s="76" t="b">
        <f t="shared" si="17"/>
        <v>1</v>
      </c>
    </row>
    <row r="19" spans="1:38" s="74" customFormat="1" ht="15.95" customHeight="1" x14ac:dyDescent="0.25">
      <c r="A19" s="71"/>
      <c r="B19" s="48">
        <v>1120</v>
      </c>
      <c r="C19" s="49"/>
      <c r="D19" s="37" t="s">
        <v>44</v>
      </c>
      <c r="E19" s="71"/>
      <c r="F19" s="69">
        <f t="shared" si="6"/>
        <v>264.97461928934013</v>
      </c>
      <c r="G19" s="69"/>
      <c r="H19" s="69"/>
      <c r="I19" s="69"/>
      <c r="J19" s="69">
        <f t="shared" si="18"/>
        <v>3.9746192893401018</v>
      </c>
      <c r="K19" s="69">
        <v>261</v>
      </c>
      <c r="L19" s="69">
        <f t="shared" si="0"/>
        <v>1589.8477157360408</v>
      </c>
      <c r="M19" s="69">
        <f t="shared" si="1"/>
        <v>1566</v>
      </c>
      <c r="N19" s="71"/>
      <c r="O19" s="68">
        <f t="shared" si="19"/>
        <v>282.23350253807109</v>
      </c>
      <c r="P19" s="72"/>
      <c r="Q19" s="72"/>
      <c r="R19" s="72"/>
      <c r="S19" s="72">
        <f t="shared" si="7"/>
        <v>4.2335025380710931</v>
      </c>
      <c r="T19" s="73">
        <f t="shared" si="8"/>
        <v>278</v>
      </c>
      <c r="U19" s="73">
        <f t="shared" si="3"/>
        <v>1693.4010152284266</v>
      </c>
      <c r="V19" s="73">
        <f t="shared" si="4"/>
        <v>1668</v>
      </c>
      <c r="W19" s="78"/>
      <c r="X19" s="76">
        <f t="shared" si="9"/>
        <v>0</v>
      </c>
      <c r="Y19" s="114">
        <f t="shared" si="10"/>
        <v>0</v>
      </c>
      <c r="Z19" s="115">
        <f t="shared" si="11"/>
        <v>1.4999999999999999E-2</v>
      </c>
      <c r="AA19" s="75">
        <f t="shared" si="12"/>
        <v>6.5134099616858343E-2</v>
      </c>
      <c r="AB19" s="75">
        <f t="shared" si="13"/>
        <v>6.5134099616858343E-2</v>
      </c>
      <c r="AC19" s="75">
        <f t="shared" si="14"/>
        <v>6.5134099616858343E-2</v>
      </c>
      <c r="AD19" s="76"/>
      <c r="AE19" s="74" t="str">
        <f t="shared" si="5"/>
        <v>1120Gestão Portuária (T) (Online)264,974619289343,97461928934012611589,847715736041566</v>
      </c>
      <c r="AF19" s="76" t="s">
        <v>288</v>
      </c>
      <c r="AG19" s="76"/>
      <c r="AH19" s="76" t="b">
        <f t="shared" si="15"/>
        <v>1</v>
      </c>
      <c r="AJ19" s="74" t="str">
        <f t="shared" si="16"/>
        <v>1120Gestão Portuária (T) (Online)282,2335025380714,233502538071092781693,401015228431668</v>
      </c>
      <c r="AK19" s="74" t="str">
        <f>'2018 1ºS - Região N, NE e CO'!B18&amp;'2018 1ºS - Região N, NE e CO'!D18&amp;'2018 1ºS - Região N, NE e CO'!F18&amp;'2018 1ºS - Região N, NE e CO'!H18&amp;'2018 1ºS - Região N, NE e CO'!J18&amp;'2018 1ºS - Região N, NE e CO'!L18&amp;'2018 1ºS - Região N, NE e CO'!N18</f>
        <v>1120Gestão Portuária (T) (Online)282,2335025380714,233502538071092781693,401015228431668</v>
      </c>
      <c r="AL19" s="76" t="b">
        <f t="shared" si="17"/>
        <v>1</v>
      </c>
    </row>
    <row r="20" spans="1:38" s="74" customFormat="1" ht="15.95" customHeight="1" x14ac:dyDescent="0.25">
      <c r="A20" s="71"/>
      <c r="B20" s="48">
        <v>1113</v>
      </c>
      <c r="C20" s="49"/>
      <c r="D20" s="37" t="s">
        <v>49</v>
      </c>
      <c r="E20" s="71"/>
      <c r="F20" s="69">
        <f t="shared" si="6"/>
        <v>264.97461928934013</v>
      </c>
      <c r="G20" s="69"/>
      <c r="H20" s="69"/>
      <c r="I20" s="69"/>
      <c r="J20" s="69">
        <f t="shared" si="18"/>
        <v>3.9746192893401018</v>
      </c>
      <c r="K20" s="69">
        <v>261</v>
      </c>
      <c r="L20" s="69">
        <f t="shared" si="0"/>
        <v>1589.8477157360408</v>
      </c>
      <c r="M20" s="69">
        <f t="shared" si="1"/>
        <v>1566</v>
      </c>
      <c r="N20" s="71"/>
      <c r="O20" s="68">
        <f t="shared" si="19"/>
        <v>282.23350253807109</v>
      </c>
      <c r="P20" s="72"/>
      <c r="Q20" s="72"/>
      <c r="R20" s="72"/>
      <c r="S20" s="72">
        <f t="shared" si="7"/>
        <v>4.2335025380710931</v>
      </c>
      <c r="T20" s="73">
        <f t="shared" si="8"/>
        <v>278</v>
      </c>
      <c r="U20" s="73">
        <f t="shared" si="3"/>
        <v>1693.4010152284266</v>
      </c>
      <c r="V20" s="73">
        <f t="shared" si="4"/>
        <v>1668</v>
      </c>
      <c r="W20" s="78"/>
      <c r="X20" s="76">
        <f t="shared" si="9"/>
        <v>0</v>
      </c>
      <c r="Y20" s="114">
        <f t="shared" si="10"/>
        <v>0</v>
      </c>
      <c r="Z20" s="115">
        <f t="shared" si="11"/>
        <v>1.4999999999999999E-2</v>
      </c>
      <c r="AA20" s="75">
        <f t="shared" si="12"/>
        <v>6.5134099616858343E-2</v>
      </c>
      <c r="AB20" s="75">
        <f t="shared" si="13"/>
        <v>6.5134099616858343E-2</v>
      </c>
      <c r="AC20" s="75">
        <f t="shared" si="14"/>
        <v>6.5134099616858343E-2</v>
      </c>
      <c r="AD20" s="76"/>
      <c r="AE20" s="74" t="str">
        <f t="shared" si="5"/>
        <v>1113Gestão de Comércio Exterior (T) (Online)264,974619289343,97461928934012611589,847715736041566</v>
      </c>
      <c r="AF20" s="76" t="s">
        <v>289</v>
      </c>
      <c r="AG20" s="76"/>
      <c r="AH20" s="76" t="b">
        <f t="shared" si="15"/>
        <v>1</v>
      </c>
      <c r="AJ20" s="74" t="str">
        <f t="shared" si="16"/>
        <v>1113Gestão de Comércio Exterior (T) (Online)282,2335025380714,233502538071092781693,401015228431668</v>
      </c>
      <c r="AK20" s="74" t="str">
        <f>'2018 1ºS - Região N, NE e CO'!B19&amp;'2018 1ºS - Região N, NE e CO'!D19&amp;'2018 1ºS - Região N, NE e CO'!F19&amp;'2018 1ºS - Região N, NE e CO'!H19&amp;'2018 1ºS - Região N, NE e CO'!J19&amp;'2018 1ºS - Região N, NE e CO'!L19&amp;'2018 1ºS - Região N, NE e CO'!N19</f>
        <v>1113Gestão de Comércio Exterior (T) (Online)282,2335025380714,233502538071092781693,401015228431668</v>
      </c>
      <c r="AL20" s="76" t="b">
        <f t="shared" si="17"/>
        <v>1</v>
      </c>
    </row>
    <row r="21" spans="1:38" s="74" customFormat="1" ht="15.95" customHeight="1" x14ac:dyDescent="0.25">
      <c r="A21" s="71"/>
      <c r="B21" s="48">
        <v>1105</v>
      </c>
      <c r="C21" s="49"/>
      <c r="D21" s="37" t="s">
        <v>12</v>
      </c>
      <c r="E21" s="71"/>
      <c r="F21" s="69">
        <f t="shared" si="6"/>
        <v>297.46192893401013</v>
      </c>
      <c r="G21" s="69"/>
      <c r="H21" s="69"/>
      <c r="I21" s="69"/>
      <c r="J21" s="69">
        <f t="shared" si="18"/>
        <v>4.4619289340101522</v>
      </c>
      <c r="K21" s="69">
        <v>293</v>
      </c>
      <c r="L21" s="69">
        <f t="shared" si="0"/>
        <v>1784.7715736040609</v>
      </c>
      <c r="M21" s="69">
        <f t="shared" si="1"/>
        <v>1758</v>
      </c>
      <c r="N21" s="71"/>
      <c r="O21" s="68">
        <f t="shared" si="19"/>
        <v>317.76649746192896</v>
      </c>
      <c r="P21" s="72"/>
      <c r="Q21" s="72"/>
      <c r="R21" s="72"/>
      <c r="S21" s="72">
        <f t="shared" si="7"/>
        <v>4.7664974619289637</v>
      </c>
      <c r="T21" s="73">
        <f t="shared" si="8"/>
        <v>313</v>
      </c>
      <c r="U21" s="73">
        <f t="shared" si="3"/>
        <v>1906.5989847715737</v>
      </c>
      <c r="V21" s="73">
        <f t="shared" si="4"/>
        <v>1878</v>
      </c>
      <c r="W21" s="78"/>
      <c r="X21" s="76">
        <f t="shared" si="9"/>
        <v>0</v>
      </c>
      <c r="Y21" s="114">
        <f t="shared" si="10"/>
        <v>0</v>
      </c>
      <c r="Z21" s="115">
        <f t="shared" si="11"/>
        <v>1.4999999999999999E-2</v>
      </c>
      <c r="AA21" s="75">
        <f t="shared" si="12"/>
        <v>6.8259385665529138E-2</v>
      </c>
      <c r="AB21" s="75">
        <f t="shared" si="13"/>
        <v>6.8259385665529138E-2</v>
      </c>
      <c r="AC21" s="75">
        <f t="shared" si="14"/>
        <v>6.8259385665528916E-2</v>
      </c>
      <c r="AD21" s="76"/>
      <c r="AE21" s="74" t="str">
        <f t="shared" si="5"/>
        <v>1105Gestão de Recursos Humanos (T)297,461928934014,461928934010152931784,771573604061758</v>
      </c>
      <c r="AF21" s="76" t="s">
        <v>290</v>
      </c>
      <c r="AG21" s="76"/>
      <c r="AH21" s="76" t="b">
        <f t="shared" si="15"/>
        <v>1</v>
      </c>
      <c r="AJ21" s="74" t="str">
        <f t="shared" si="16"/>
        <v>1105Gestão de Recursos Humanos (T)317,7664974619294,766497461928963131906,598984771571878</v>
      </c>
      <c r="AK21" s="74" t="str">
        <f>'2018 1ºS - Região N, NE e CO'!B20&amp;'2018 1ºS - Região N, NE e CO'!D20&amp;'2018 1ºS - Região N, NE e CO'!F20&amp;'2018 1ºS - Região N, NE e CO'!H20&amp;'2018 1ºS - Região N, NE e CO'!J20&amp;'2018 1ºS - Região N, NE e CO'!L20&amp;'2018 1ºS - Região N, NE e CO'!N20</f>
        <v>1105Gestão de Recursos Humanos (T)317,7664974619294,766497461928963131906,598984771571878</v>
      </c>
      <c r="AL21" s="76" t="b">
        <f t="shared" si="17"/>
        <v>1</v>
      </c>
    </row>
    <row r="22" spans="1:38" s="74" customFormat="1" ht="15.95" customHeight="1" x14ac:dyDescent="0.25">
      <c r="A22" s="71"/>
      <c r="B22" s="48">
        <v>1128</v>
      </c>
      <c r="C22" s="49"/>
      <c r="D22" s="37" t="s">
        <v>45</v>
      </c>
      <c r="E22" s="71"/>
      <c r="F22" s="69">
        <f t="shared" si="6"/>
        <v>264.97461928934013</v>
      </c>
      <c r="G22" s="69"/>
      <c r="H22" s="69"/>
      <c r="I22" s="69"/>
      <c r="J22" s="69">
        <f t="shared" si="18"/>
        <v>3.9746192893401018</v>
      </c>
      <c r="K22" s="69">
        <v>261</v>
      </c>
      <c r="L22" s="69">
        <f t="shared" si="0"/>
        <v>1589.8477157360408</v>
      </c>
      <c r="M22" s="69">
        <f t="shared" si="1"/>
        <v>1566</v>
      </c>
      <c r="N22" s="71"/>
      <c r="O22" s="68">
        <f t="shared" si="19"/>
        <v>282.23350253807109</v>
      </c>
      <c r="P22" s="72"/>
      <c r="Q22" s="72"/>
      <c r="R22" s="72"/>
      <c r="S22" s="72">
        <f t="shared" si="7"/>
        <v>4.2335025380710931</v>
      </c>
      <c r="T22" s="73">
        <f t="shared" si="8"/>
        <v>278</v>
      </c>
      <c r="U22" s="73">
        <f t="shared" si="3"/>
        <v>1693.4010152284266</v>
      </c>
      <c r="V22" s="73">
        <f t="shared" ref="V22:V51" si="20">T22*6</f>
        <v>1668</v>
      </c>
      <c r="W22" s="78"/>
      <c r="X22" s="76">
        <f t="shared" si="9"/>
        <v>0</v>
      </c>
      <c r="Y22" s="114">
        <f t="shared" si="10"/>
        <v>0</v>
      </c>
      <c r="Z22" s="115">
        <f t="shared" si="11"/>
        <v>1.4999999999999999E-2</v>
      </c>
      <c r="AA22" s="75">
        <f t="shared" si="12"/>
        <v>6.5134099616858343E-2</v>
      </c>
      <c r="AB22" s="75">
        <f t="shared" si="13"/>
        <v>6.5134099616858343E-2</v>
      </c>
      <c r="AC22" s="75">
        <f t="shared" si="14"/>
        <v>6.5134099616858343E-2</v>
      </c>
      <c r="AD22" s="76"/>
      <c r="AE22" s="74" t="str">
        <f t="shared" si="5"/>
        <v>1128Gestão de Seguros (T) (Online)264,974619289343,97461928934012611589,847715736041566</v>
      </c>
      <c r="AF22" s="76" t="s">
        <v>291</v>
      </c>
      <c r="AG22" s="76"/>
      <c r="AH22" s="76" t="b">
        <f t="shared" si="15"/>
        <v>1</v>
      </c>
      <c r="AJ22" s="74" t="str">
        <f t="shared" si="16"/>
        <v>1128Gestão de Seguros (T) (Online)282,2335025380714,233502538071092781693,401015228431668</v>
      </c>
      <c r="AK22" s="74" t="str">
        <f>'2018 1ºS - Região N, NE e CO'!B21&amp;'2018 1ºS - Região N, NE e CO'!D21&amp;'2018 1ºS - Região N, NE e CO'!F21&amp;'2018 1ºS - Região N, NE e CO'!H21&amp;'2018 1ºS - Região N, NE e CO'!J21&amp;'2018 1ºS - Região N, NE e CO'!L21&amp;'2018 1ºS - Região N, NE e CO'!N21</f>
        <v>1128Gestão de Seguros (T) (Online)282,2335025380714,233502538071092781693,401015228431668</v>
      </c>
      <c r="AL22" s="76" t="b">
        <f t="shared" si="17"/>
        <v>1</v>
      </c>
    </row>
    <row r="23" spans="1:38" s="74" customFormat="1" ht="15.95" customHeight="1" x14ac:dyDescent="0.25">
      <c r="A23" s="71"/>
      <c r="B23" s="48">
        <v>1125</v>
      </c>
      <c r="C23" s="49"/>
      <c r="D23" s="37" t="s">
        <v>13</v>
      </c>
      <c r="E23" s="71"/>
      <c r="F23" s="69">
        <f t="shared" si="6"/>
        <v>297.46192893401013</v>
      </c>
      <c r="G23" s="69"/>
      <c r="H23" s="69"/>
      <c r="I23" s="69"/>
      <c r="J23" s="69">
        <f t="shared" si="18"/>
        <v>4.4619289340101522</v>
      </c>
      <c r="K23" s="69">
        <v>293</v>
      </c>
      <c r="L23" s="69">
        <f t="shared" si="0"/>
        <v>1784.7715736040609</v>
      </c>
      <c r="M23" s="69">
        <f t="shared" si="1"/>
        <v>1758</v>
      </c>
      <c r="N23" s="71"/>
      <c r="O23" s="68">
        <f t="shared" si="19"/>
        <v>317.76649746192896</v>
      </c>
      <c r="P23" s="72"/>
      <c r="Q23" s="72"/>
      <c r="R23" s="72"/>
      <c r="S23" s="72">
        <f t="shared" si="7"/>
        <v>4.7664974619289637</v>
      </c>
      <c r="T23" s="73">
        <f t="shared" si="8"/>
        <v>313</v>
      </c>
      <c r="U23" s="73">
        <f t="shared" si="3"/>
        <v>1906.5989847715737</v>
      </c>
      <c r="V23" s="73">
        <f t="shared" si="20"/>
        <v>1878</v>
      </c>
      <c r="W23" s="78"/>
      <c r="X23" s="76">
        <f t="shared" si="9"/>
        <v>0</v>
      </c>
      <c r="Y23" s="114">
        <f t="shared" si="10"/>
        <v>0</v>
      </c>
      <c r="Z23" s="115">
        <f t="shared" si="11"/>
        <v>1.4999999999999999E-2</v>
      </c>
      <c r="AA23" s="75">
        <f t="shared" si="12"/>
        <v>6.8259385665529138E-2</v>
      </c>
      <c r="AB23" s="75">
        <f t="shared" si="13"/>
        <v>6.8259385665529138E-2</v>
      </c>
      <c r="AC23" s="75">
        <f t="shared" si="14"/>
        <v>6.8259385665528916E-2</v>
      </c>
      <c r="AD23" s="76"/>
      <c r="AE23" s="74" t="str">
        <f t="shared" si="5"/>
        <v>1125Gestão da Tecnologia da Informação (T)297,461928934014,461928934010152931784,771573604061758</v>
      </c>
      <c r="AF23" s="76" t="s">
        <v>292</v>
      </c>
      <c r="AG23" s="76"/>
      <c r="AH23" s="76" t="b">
        <f t="shared" si="15"/>
        <v>1</v>
      </c>
      <c r="AJ23" s="74" t="str">
        <f t="shared" si="16"/>
        <v>1125Gestão da Tecnologia da Informação (T)317,7664974619294,766497461928963131906,598984771571878</v>
      </c>
      <c r="AK23" s="74" t="str">
        <f>'2018 1ºS - Região N, NE e CO'!B22&amp;'2018 1ºS - Região N, NE e CO'!D22&amp;'2018 1ºS - Região N, NE e CO'!F22&amp;'2018 1ºS - Região N, NE e CO'!H22&amp;'2018 1ºS - Região N, NE e CO'!J22&amp;'2018 1ºS - Região N, NE e CO'!L22&amp;'2018 1ºS - Região N, NE e CO'!N22</f>
        <v>1125Gestão da Tecnologia da Informação (T)317,7664974619294,766497461928963131906,598984771571878</v>
      </c>
      <c r="AL23" s="76" t="b">
        <f t="shared" si="17"/>
        <v>1</v>
      </c>
    </row>
    <row r="24" spans="1:38" s="74" customFormat="1" ht="15.95" customHeight="1" x14ac:dyDescent="0.25">
      <c r="A24" s="71"/>
      <c r="B24" s="48">
        <v>1114</v>
      </c>
      <c r="C24" s="49"/>
      <c r="D24" s="37" t="s">
        <v>14</v>
      </c>
      <c r="E24" s="71"/>
      <c r="F24" s="69">
        <f t="shared" si="6"/>
        <v>297.46192893401013</v>
      </c>
      <c r="G24" s="69"/>
      <c r="H24" s="69"/>
      <c r="I24" s="69"/>
      <c r="J24" s="69">
        <f t="shared" si="18"/>
        <v>4.4619289340101522</v>
      </c>
      <c r="K24" s="69">
        <v>293</v>
      </c>
      <c r="L24" s="69">
        <f t="shared" si="0"/>
        <v>1784.7715736040609</v>
      </c>
      <c r="M24" s="69">
        <f t="shared" si="1"/>
        <v>1758</v>
      </c>
      <c r="N24" s="71"/>
      <c r="O24" s="68">
        <f t="shared" si="19"/>
        <v>317.76649746192896</v>
      </c>
      <c r="P24" s="72"/>
      <c r="Q24" s="72"/>
      <c r="R24" s="72"/>
      <c r="S24" s="72">
        <f t="shared" si="7"/>
        <v>4.7664974619289637</v>
      </c>
      <c r="T24" s="73">
        <f t="shared" si="8"/>
        <v>313</v>
      </c>
      <c r="U24" s="73">
        <f t="shared" si="3"/>
        <v>1906.5989847715737</v>
      </c>
      <c r="V24" s="73">
        <f t="shared" si="20"/>
        <v>1878</v>
      </c>
      <c r="W24" s="78"/>
      <c r="X24" s="76">
        <f t="shared" si="9"/>
        <v>0</v>
      </c>
      <c r="Y24" s="114">
        <f t="shared" si="10"/>
        <v>0</v>
      </c>
      <c r="Z24" s="115">
        <f t="shared" si="11"/>
        <v>1.4999999999999999E-2</v>
      </c>
      <c r="AA24" s="75">
        <f t="shared" si="12"/>
        <v>6.8259385665529138E-2</v>
      </c>
      <c r="AB24" s="75">
        <f t="shared" si="13"/>
        <v>6.8259385665529138E-2</v>
      </c>
      <c r="AC24" s="75">
        <f t="shared" si="14"/>
        <v>6.8259385665528916E-2</v>
      </c>
      <c r="AD24" s="76"/>
      <c r="AE24" s="74" t="str">
        <f t="shared" si="5"/>
        <v>1114Gestão Financeira (T)297,461928934014,461928934010152931784,771573604061758</v>
      </c>
      <c r="AF24" s="76" t="s">
        <v>293</v>
      </c>
      <c r="AG24" s="76"/>
      <c r="AH24" s="76" t="b">
        <f t="shared" si="15"/>
        <v>1</v>
      </c>
      <c r="AJ24" s="74" t="str">
        <f t="shared" si="16"/>
        <v>1114Gestão Financeira (T)317,7664974619294,766497461928963131906,598984771571878</v>
      </c>
      <c r="AK24" s="74" t="str">
        <f>'2018 1ºS - Região N, NE e CO'!B23&amp;'2018 1ºS - Região N, NE e CO'!D23&amp;'2018 1ºS - Região N, NE e CO'!F23&amp;'2018 1ºS - Região N, NE e CO'!H23&amp;'2018 1ºS - Região N, NE e CO'!J23&amp;'2018 1ºS - Região N, NE e CO'!L23&amp;'2018 1ºS - Região N, NE e CO'!N23</f>
        <v>1114Gestão Financeira (T)317,7664974619294,766497461928963131906,598984771571878</v>
      </c>
      <c r="AL24" s="76" t="b">
        <f t="shared" si="17"/>
        <v>1</v>
      </c>
    </row>
    <row r="25" spans="1:38" s="74" customFormat="1" ht="15.95" customHeight="1" x14ac:dyDescent="0.25">
      <c r="A25" s="71"/>
      <c r="B25" s="48">
        <v>1132</v>
      </c>
      <c r="C25" s="49"/>
      <c r="D25" s="37" t="s">
        <v>46</v>
      </c>
      <c r="E25" s="71"/>
      <c r="F25" s="69">
        <f t="shared" si="6"/>
        <v>264.97461928934013</v>
      </c>
      <c r="G25" s="69"/>
      <c r="H25" s="69"/>
      <c r="I25" s="69"/>
      <c r="J25" s="69">
        <f t="shared" si="18"/>
        <v>3.9746192893401018</v>
      </c>
      <c r="K25" s="69">
        <v>261</v>
      </c>
      <c r="L25" s="69">
        <f t="shared" si="0"/>
        <v>1589.8477157360408</v>
      </c>
      <c r="M25" s="69">
        <f t="shared" si="1"/>
        <v>1566</v>
      </c>
      <c r="N25" s="71"/>
      <c r="O25" s="68">
        <f t="shared" si="19"/>
        <v>282.23350253807109</v>
      </c>
      <c r="P25" s="72"/>
      <c r="Q25" s="72"/>
      <c r="R25" s="72"/>
      <c r="S25" s="72">
        <f t="shared" si="7"/>
        <v>4.2335025380710931</v>
      </c>
      <c r="T25" s="73">
        <f t="shared" si="8"/>
        <v>278</v>
      </c>
      <c r="U25" s="73">
        <f t="shared" si="3"/>
        <v>1693.4010152284266</v>
      </c>
      <c r="V25" s="73">
        <f t="shared" si="20"/>
        <v>1668</v>
      </c>
      <c r="W25" s="78"/>
      <c r="X25" s="76">
        <f t="shared" si="9"/>
        <v>0</v>
      </c>
      <c r="Y25" s="114">
        <f t="shared" si="10"/>
        <v>0</v>
      </c>
      <c r="Z25" s="115">
        <f t="shared" si="11"/>
        <v>1.4999999999999999E-2</v>
      </c>
      <c r="AA25" s="75">
        <f t="shared" si="12"/>
        <v>6.5134099616858343E-2</v>
      </c>
      <c r="AB25" s="75">
        <f t="shared" si="13"/>
        <v>6.5134099616858343E-2</v>
      </c>
      <c r="AC25" s="75">
        <f t="shared" si="14"/>
        <v>6.5134099616858343E-2</v>
      </c>
      <c r="AD25" s="76"/>
      <c r="AE25" s="74" t="str">
        <f t="shared" si="5"/>
        <v>1132Gestão Financeira (T) (Online)264,974619289343,97461928934012611589,847715736041566</v>
      </c>
      <c r="AF25" s="76" t="s">
        <v>294</v>
      </c>
      <c r="AG25" s="76"/>
      <c r="AH25" s="76" t="b">
        <f t="shared" si="15"/>
        <v>1</v>
      </c>
      <c r="AJ25" s="74" t="str">
        <f t="shared" si="16"/>
        <v>1132Gestão Financeira (T) (Online)282,2335025380714,233502538071092781693,401015228431668</v>
      </c>
      <c r="AK25" s="74" t="str">
        <f>'2018 1ºS - Região N, NE e CO'!B24&amp;'2018 1ºS - Região N, NE e CO'!D24&amp;'2018 1ºS - Região N, NE e CO'!F24&amp;'2018 1ºS - Região N, NE e CO'!H24&amp;'2018 1ºS - Região N, NE e CO'!J24&amp;'2018 1ºS - Região N, NE e CO'!L24&amp;'2018 1ºS - Região N, NE e CO'!N24</f>
        <v>1132Gestão Financeira (T) (Online)282,2335025380714,233502538071092781693,401015228431668</v>
      </c>
      <c r="AL25" s="76" t="b">
        <f t="shared" si="17"/>
        <v>1</v>
      </c>
    </row>
    <row r="26" spans="1:38" s="74" customFormat="1" ht="15.95" customHeight="1" x14ac:dyDescent="0.25">
      <c r="A26" s="71"/>
      <c r="B26" s="48">
        <v>1115</v>
      </c>
      <c r="C26" s="49"/>
      <c r="D26" s="37" t="s">
        <v>15</v>
      </c>
      <c r="E26" s="71"/>
      <c r="F26" s="69">
        <f t="shared" si="6"/>
        <v>297.46192893401013</v>
      </c>
      <c r="G26" s="69"/>
      <c r="H26" s="69"/>
      <c r="I26" s="69"/>
      <c r="J26" s="69">
        <f t="shared" si="18"/>
        <v>4.4619289340101522</v>
      </c>
      <c r="K26" s="69">
        <v>293</v>
      </c>
      <c r="L26" s="69">
        <f t="shared" si="0"/>
        <v>1784.7715736040609</v>
      </c>
      <c r="M26" s="69">
        <f t="shared" si="1"/>
        <v>1758</v>
      </c>
      <c r="N26" s="71"/>
      <c r="O26" s="68">
        <f t="shared" si="19"/>
        <v>317.76649746192896</v>
      </c>
      <c r="P26" s="72"/>
      <c r="Q26" s="72"/>
      <c r="R26" s="72"/>
      <c r="S26" s="72">
        <f t="shared" si="7"/>
        <v>4.7664974619289637</v>
      </c>
      <c r="T26" s="73">
        <f t="shared" si="8"/>
        <v>313</v>
      </c>
      <c r="U26" s="73">
        <f t="shared" si="3"/>
        <v>1906.5989847715737</v>
      </c>
      <c r="V26" s="73">
        <f t="shared" si="20"/>
        <v>1878</v>
      </c>
      <c r="W26" s="78"/>
      <c r="X26" s="76">
        <f t="shared" si="9"/>
        <v>0</v>
      </c>
      <c r="Y26" s="114">
        <f t="shared" si="10"/>
        <v>0</v>
      </c>
      <c r="Z26" s="115">
        <f t="shared" si="11"/>
        <v>1.4999999999999999E-2</v>
      </c>
      <c r="AA26" s="75">
        <f t="shared" si="12"/>
        <v>6.8259385665529138E-2</v>
      </c>
      <c r="AB26" s="75">
        <f t="shared" si="13"/>
        <v>6.8259385665529138E-2</v>
      </c>
      <c r="AC26" s="75">
        <f t="shared" si="14"/>
        <v>6.8259385665528916E-2</v>
      </c>
      <c r="AD26" s="76"/>
      <c r="AE26" s="74" t="str">
        <f t="shared" si="5"/>
        <v>1115Gestão Pública (T)297,461928934014,461928934010152931784,771573604061758</v>
      </c>
      <c r="AF26" s="76" t="s">
        <v>295</v>
      </c>
      <c r="AG26" s="76"/>
      <c r="AH26" s="76" t="b">
        <f t="shared" si="15"/>
        <v>1</v>
      </c>
      <c r="AJ26" s="74" t="str">
        <f t="shared" si="16"/>
        <v>1115Gestão Pública (T)317,7664974619294,766497461928963131906,598984771571878</v>
      </c>
      <c r="AK26" s="74" t="str">
        <f>'2018 1ºS - Região N, NE e CO'!B25&amp;'2018 1ºS - Região N, NE e CO'!D25&amp;'2018 1ºS - Região N, NE e CO'!F25&amp;'2018 1ºS - Região N, NE e CO'!H25&amp;'2018 1ºS - Região N, NE e CO'!J25&amp;'2018 1ºS - Região N, NE e CO'!L25&amp;'2018 1ºS - Região N, NE e CO'!N25</f>
        <v>1115Gestão Pública (T)317,7664974619294,766497461928963131906,598984771571878</v>
      </c>
      <c r="AL26" s="76" t="b">
        <f t="shared" si="17"/>
        <v>1</v>
      </c>
    </row>
    <row r="27" spans="1:38" s="74" customFormat="1" ht="15.95" customHeight="1" x14ac:dyDescent="0.25">
      <c r="A27" s="71"/>
      <c r="B27" s="48">
        <v>1126</v>
      </c>
      <c r="C27" s="49"/>
      <c r="D27" s="37" t="s">
        <v>29</v>
      </c>
      <c r="E27" s="71"/>
      <c r="F27" s="69">
        <f t="shared" si="6"/>
        <v>297.46192893401013</v>
      </c>
      <c r="G27" s="69"/>
      <c r="H27" s="69"/>
      <c r="I27" s="69"/>
      <c r="J27" s="69">
        <f t="shared" si="18"/>
        <v>4.4619289340101522</v>
      </c>
      <c r="K27" s="69">
        <v>293</v>
      </c>
      <c r="L27" s="69">
        <f t="shared" si="0"/>
        <v>1784.7715736040609</v>
      </c>
      <c r="M27" s="69">
        <f t="shared" si="1"/>
        <v>1758</v>
      </c>
      <c r="N27" s="71"/>
      <c r="O27" s="68">
        <f t="shared" si="19"/>
        <v>317.76649746192896</v>
      </c>
      <c r="P27" s="72"/>
      <c r="Q27" s="72"/>
      <c r="R27" s="72"/>
      <c r="S27" s="72">
        <f t="shared" si="7"/>
        <v>4.7664974619289637</v>
      </c>
      <c r="T27" s="73">
        <f t="shared" si="8"/>
        <v>313</v>
      </c>
      <c r="U27" s="73">
        <f t="shared" si="3"/>
        <v>1906.5989847715737</v>
      </c>
      <c r="V27" s="73">
        <f t="shared" si="20"/>
        <v>1878</v>
      </c>
      <c r="W27" s="78"/>
      <c r="X27" s="76">
        <f t="shared" si="9"/>
        <v>0</v>
      </c>
      <c r="Y27" s="114">
        <f t="shared" si="10"/>
        <v>0</v>
      </c>
      <c r="Z27" s="115">
        <f t="shared" si="11"/>
        <v>1.4999999999999999E-2</v>
      </c>
      <c r="AA27" s="75">
        <f t="shared" si="12"/>
        <v>6.8259385665529138E-2</v>
      </c>
      <c r="AB27" s="75">
        <f t="shared" si="13"/>
        <v>6.8259385665529138E-2</v>
      </c>
      <c r="AC27" s="75">
        <f t="shared" si="14"/>
        <v>6.8259385665528916E-2</v>
      </c>
      <c r="AD27" s="76"/>
      <c r="AE27" s="74" t="str">
        <f t="shared" si="5"/>
        <v>1126Jogos Digitais (T)297,461928934014,461928934010152931784,771573604061758</v>
      </c>
      <c r="AF27" s="76" t="s">
        <v>296</v>
      </c>
      <c r="AG27" s="76"/>
      <c r="AH27" s="76" t="b">
        <f t="shared" si="15"/>
        <v>1</v>
      </c>
      <c r="AJ27" s="74" t="str">
        <f t="shared" si="16"/>
        <v>1126Jogos Digitais (T)317,7664974619294,766497461928963131906,598984771571878</v>
      </c>
      <c r="AK27" s="74" t="str">
        <f>'2018 1ºS - Região N, NE e CO'!B26&amp;'2018 1ºS - Região N, NE e CO'!D26&amp;'2018 1ºS - Região N, NE e CO'!F26&amp;'2018 1ºS - Região N, NE e CO'!H26&amp;'2018 1ºS - Região N, NE e CO'!J26&amp;'2018 1ºS - Região N, NE e CO'!L26&amp;'2018 1ºS - Região N, NE e CO'!N26</f>
        <v>1126Jogos Digitais (T)317,7664974619294,766497461928963131906,598984771571878</v>
      </c>
      <c r="AL27" s="76" t="b">
        <f t="shared" si="17"/>
        <v>1</v>
      </c>
    </row>
    <row r="28" spans="1:38" s="74" customFormat="1" ht="15.95" customHeight="1" x14ac:dyDescent="0.25">
      <c r="A28" s="71"/>
      <c r="B28" s="48">
        <v>1122</v>
      </c>
      <c r="C28" s="49"/>
      <c r="D28" s="37" t="s">
        <v>16</v>
      </c>
      <c r="E28" s="71"/>
      <c r="F28" s="69">
        <f t="shared" si="6"/>
        <v>310.65989847715736</v>
      </c>
      <c r="G28" s="69"/>
      <c r="H28" s="69"/>
      <c r="I28" s="69"/>
      <c r="J28" s="69">
        <f t="shared" si="18"/>
        <v>4.6598984771573599</v>
      </c>
      <c r="K28" s="69">
        <v>306</v>
      </c>
      <c r="L28" s="69">
        <f t="shared" si="0"/>
        <v>1863.959390862944</v>
      </c>
      <c r="M28" s="69">
        <f t="shared" si="1"/>
        <v>1836</v>
      </c>
      <c r="N28" s="71"/>
      <c r="O28" s="68">
        <f t="shared" si="19"/>
        <v>330.96446700507613</v>
      </c>
      <c r="P28" s="72"/>
      <c r="Q28" s="72"/>
      <c r="R28" s="72"/>
      <c r="S28" s="72">
        <f t="shared" si="7"/>
        <v>4.9644670050761306</v>
      </c>
      <c r="T28" s="73">
        <f t="shared" si="8"/>
        <v>326</v>
      </c>
      <c r="U28" s="73">
        <f t="shared" si="3"/>
        <v>1985.7868020304568</v>
      </c>
      <c r="V28" s="73">
        <f t="shared" si="20"/>
        <v>1956</v>
      </c>
      <c r="W28" s="78"/>
      <c r="X28" s="76">
        <f t="shared" si="9"/>
        <v>0</v>
      </c>
      <c r="Y28" s="114">
        <f t="shared" si="10"/>
        <v>0</v>
      </c>
      <c r="Z28" s="115">
        <f t="shared" si="11"/>
        <v>1.4999999999999999E-2</v>
      </c>
      <c r="AA28" s="75">
        <f t="shared" si="12"/>
        <v>6.5359477124182996E-2</v>
      </c>
      <c r="AB28" s="75">
        <f t="shared" si="13"/>
        <v>6.5359477124182996E-2</v>
      </c>
      <c r="AC28" s="75">
        <f t="shared" si="14"/>
        <v>6.5359477124182996E-2</v>
      </c>
      <c r="AD28" s="76"/>
      <c r="AE28" s="74" t="str">
        <f t="shared" si="5"/>
        <v>1122Letras - Língua Estrangeira (L)310,6598984771574,659898477157363061863,959390862941836</v>
      </c>
      <c r="AF28" s="76" t="s">
        <v>297</v>
      </c>
      <c r="AG28" s="76"/>
      <c r="AH28" s="76" t="b">
        <f t="shared" si="15"/>
        <v>1</v>
      </c>
      <c r="AJ28" s="74" t="str">
        <f t="shared" si="16"/>
        <v>1122Letras - Língua Estrangeira (L)330,9644670050764,964467005076133261985,786802030461956</v>
      </c>
      <c r="AK28" s="74" t="str">
        <f>'2018 1ºS - Região N, NE e CO'!B27&amp;'2018 1ºS - Região N, NE e CO'!D27&amp;'2018 1ºS - Região N, NE e CO'!F27&amp;'2018 1ºS - Região N, NE e CO'!H27&amp;'2018 1ºS - Região N, NE e CO'!J27&amp;'2018 1ºS - Região N, NE e CO'!L27&amp;'2018 1ºS - Região N, NE e CO'!N27</f>
        <v>1122Letras - Língua Estrangeira (L)330,9644670050764,964467005076133261985,786802030461956</v>
      </c>
      <c r="AL28" s="76" t="b">
        <f t="shared" si="17"/>
        <v>1</v>
      </c>
    </row>
    <row r="29" spans="1:38" s="74" customFormat="1" ht="15.95" customHeight="1" x14ac:dyDescent="0.25">
      <c r="A29" s="49"/>
      <c r="B29" s="48">
        <v>2009</v>
      </c>
      <c r="C29" s="49"/>
      <c r="D29" s="38" t="s">
        <v>37</v>
      </c>
      <c r="E29" s="99"/>
      <c r="F29" s="69">
        <f t="shared" si="6"/>
        <v>293.40101522842639</v>
      </c>
      <c r="G29" s="69"/>
      <c r="H29" s="69"/>
      <c r="I29" s="69"/>
      <c r="J29" s="69">
        <f t="shared" si="18"/>
        <v>4.4010152284263953</v>
      </c>
      <c r="K29" s="69">
        <v>289</v>
      </c>
      <c r="L29" s="69">
        <f t="shared" si="0"/>
        <v>1760.4060913705584</v>
      </c>
      <c r="M29" s="69">
        <f t="shared" si="1"/>
        <v>1734</v>
      </c>
      <c r="N29" s="49"/>
      <c r="O29" s="68">
        <f t="shared" si="19"/>
        <v>312.69035532994923</v>
      </c>
      <c r="P29" s="72"/>
      <c r="Q29" s="72"/>
      <c r="R29" s="72"/>
      <c r="S29" s="72">
        <f t="shared" si="7"/>
        <v>4.6903553299492273</v>
      </c>
      <c r="T29" s="73">
        <f t="shared" si="8"/>
        <v>308</v>
      </c>
      <c r="U29" s="73">
        <f t="shared" si="3"/>
        <v>1876.1421319796955</v>
      </c>
      <c r="V29" s="73">
        <f t="shared" si="20"/>
        <v>1848</v>
      </c>
      <c r="W29" s="78"/>
      <c r="X29" s="76">
        <f t="shared" si="9"/>
        <v>0</v>
      </c>
      <c r="Y29" s="114">
        <f t="shared" si="10"/>
        <v>0</v>
      </c>
      <c r="Z29" s="115">
        <f t="shared" si="11"/>
        <v>1.4999999999999999E-2</v>
      </c>
      <c r="AA29" s="75">
        <f t="shared" si="12"/>
        <v>6.5743944636678098E-2</v>
      </c>
      <c r="AB29" s="75">
        <f t="shared" si="13"/>
        <v>6.5743944636678098E-2</v>
      </c>
      <c r="AC29" s="75">
        <f t="shared" si="14"/>
        <v>6.5743944636678098E-2</v>
      </c>
      <c r="AD29" s="76"/>
      <c r="AE29" s="74" t="str">
        <f t="shared" si="5"/>
        <v>2009Letras - Língua Portuguesa (Segunda Licenciatura)293,4010152284264,40101522842642891760,406091370561734</v>
      </c>
      <c r="AF29" s="76" t="s">
        <v>298</v>
      </c>
      <c r="AG29" s="76"/>
      <c r="AH29" s="76" t="b">
        <f t="shared" si="15"/>
        <v>1</v>
      </c>
      <c r="AJ29" s="74" t="str">
        <f t="shared" si="16"/>
        <v>2009Letras - Língua Portuguesa (Segunda Licenciatura)312,6903553299494,690355329949233081876,14213197971848</v>
      </c>
      <c r="AK29" s="74" t="str">
        <f>'2018 1ºS - Região N, NE e CO'!B28&amp;'2018 1ºS - Região N, NE e CO'!D28&amp;'2018 1ºS - Região N, NE e CO'!F28&amp;'2018 1ºS - Região N, NE e CO'!H28&amp;'2018 1ºS - Região N, NE e CO'!J28&amp;'2018 1ºS - Região N, NE e CO'!L28&amp;'2018 1ºS - Região N, NE e CO'!N28</f>
        <v>2009Letras - Língua Portuguesa (Segunda Licenciatura)312,6903553299494,690355329949233081876,14213197971848</v>
      </c>
      <c r="AL29" s="76" t="b">
        <f t="shared" si="17"/>
        <v>1</v>
      </c>
    </row>
    <row r="30" spans="1:38" s="74" customFormat="1" ht="15.95" customHeight="1" x14ac:dyDescent="0.25">
      <c r="A30" s="71"/>
      <c r="B30" s="48">
        <v>1101</v>
      </c>
      <c r="C30" s="49"/>
      <c r="D30" s="37" t="s">
        <v>54</v>
      </c>
      <c r="E30" s="71"/>
      <c r="F30" s="69">
        <f t="shared" si="6"/>
        <v>310.65989847715736</v>
      </c>
      <c r="G30" s="69"/>
      <c r="H30" s="69"/>
      <c r="I30" s="69"/>
      <c r="J30" s="69">
        <f t="shared" si="18"/>
        <v>4.6598984771573599</v>
      </c>
      <c r="K30" s="69">
        <v>306</v>
      </c>
      <c r="L30" s="69">
        <f t="shared" si="0"/>
        <v>1863.959390862944</v>
      </c>
      <c r="M30" s="69">
        <f t="shared" si="1"/>
        <v>1836</v>
      </c>
      <c r="N30" s="71"/>
      <c r="O30" s="68">
        <f t="shared" si="19"/>
        <v>330.96446700507613</v>
      </c>
      <c r="P30" s="72"/>
      <c r="Q30" s="72"/>
      <c r="R30" s="72"/>
      <c r="S30" s="72">
        <f t="shared" si="7"/>
        <v>4.9644670050761306</v>
      </c>
      <c r="T30" s="73">
        <f t="shared" si="8"/>
        <v>326</v>
      </c>
      <c r="U30" s="73">
        <f t="shared" si="3"/>
        <v>1985.7868020304568</v>
      </c>
      <c r="V30" s="73">
        <f t="shared" si="20"/>
        <v>1956</v>
      </c>
      <c r="W30" s="78"/>
      <c r="X30" s="76">
        <f t="shared" si="9"/>
        <v>0</v>
      </c>
      <c r="Y30" s="114">
        <f t="shared" si="10"/>
        <v>0</v>
      </c>
      <c r="Z30" s="115">
        <f t="shared" si="11"/>
        <v>1.4999999999999999E-2</v>
      </c>
      <c r="AA30" s="75">
        <f t="shared" si="12"/>
        <v>6.5359477124182996E-2</v>
      </c>
      <c r="AB30" s="75">
        <f t="shared" si="13"/>
        <v>6.5359477124182996E-2</v>
      </c>
      <c r="AC30" s="75">
        <f t="shared" si="14"/>
        <v>6.5359477124182996E-2</v>
      </c>
      <c r="AD30" s="76"/>
      <c r="AE30" s="74" t="str">
        <f t="shared" si="5"/>
        <v>1101Letras - Português / Espanhol (L)310,6598984771574,659898477157363061863,959390862941836</v>
      </c>
      <c r="AF30" s="76" t="s">
        <v>299</v>
      </c>
      <c r="AG30" s="76"/>
      <c r="AH30" s="76" t="b">
        <f t="shared" si="15"/>
        <v>1</v>
      </c>
      <c r="AJ30" s="74" t="str">
        <f t="shared" si="16"/>
        <v>1101Letras - Português / Espanhol (L)330,9644670050764,964467005076133261985,786802030461956</v>
      </c>
      <c r="AK30" s="74" t="str">
        <f>'2018 1ºS - Região N, NE e CO'!B29&amp;'2018 1ºS - Região N, NE e CO'!D29&amp;'2018 1ºS - Região N, NE e CO'!F29&amp;'2018 1ºS - Região N, NE e CO'!H29&amp;'2018 1ºS - Região N, NE e CO'!J29&amp;'2018 1ºS - Região N, NE e CO'!L29&amp;'2018 1ºS - Região N, NE e CO'!N29</f>
        <v>1101Letras - Português / Espanhol (L)330,9644670050764,964467005076133261985,786802030461956</v>
      </c>
      <c r="AL30" s="76" t="b">
        <f t="shared" si="17"/>
        <v>1</v>
      </c>
    </row>
    <row r="31" spans="1:38" s="74" customFormat="1" ht="15.95" customHeight="1" x14ac:dyDescent="0.25">
      <c r="A31" s="71"/>
      <c r="B31" s="48">
        <v>2010</v>
      </c>
      <c r="C31" s="49"/>
      <c r="D31" s="37" t="s">
        <v>38</v>
      </c>
      <c r="E31" s="71"/>
      <c r="F31" s="69">
        <f t="shared" si="6"/>
        <v>293.40101522842639</v>
      </c>
      <c r="G31" s="69"/>
      <c r="H31" s="69"/>
      <c r="I31" s="69"/>
      <c r="J31" s="69">
        <f t="shared" si="18"/>
        <v>4.4010152284263953</v>
      </c>
      <c r="K31" s="69">
        <v>289</v>
      </c>
      <c r="L31" s="69">
        <f t="shared" si="0"/>
        <v>1760.4060913705584</v>
      </c>
      <c r="M31" s="69">
        <f t="shared" si="1"/>
        <v>1734</v>
      </c>
      <c r="N31" s="71"/>
      <c r="O31" s="68">
        <f t="shared" si="19"/>
        <v>312.69035532994923</v>
      </c>
      <c r="P31" s="72"/>
      <c r="Q31" s="72"/>
      <c r="R31" s="72"/>
      <c r="S31" s="72">
        <f t="shared" si="7"/>
        <v>4.6903553299492273</v>
      </c>
      <c r="T31" s="73">
        <f t="shared" si="8"/>
        <v>308</v>
      </c>
      <c r="U31" s="73">
        <f t="shared" si="3"/>
        <v>1876.1421319796955</v>
      </c>
      <c r="V31" s="73">
        <f t="shared" si="20"/>
        <v>1848</v>
      </c>
      <c r="W31" s="78"/>
      <c r="X31" s="76">
        <f t="shared" si="9"/>
        <v>0</v>
      </c>
      <c r="Y31" s="114">
        <f t="shared" si="10"/>
        <v>0</v>
      </c>
      <c r="Z31" s="115">
        <f t="shared" si="11"/>
        <v>1.4999999999999999E-2</v>
      </c>
      <c r="AA31" s="75">
        <f t="shared" si="12"/>
        <v>6.5743944636678098E-2</v>
      </c>
      <c r="AB31" s="75">
        <f t="shared" si="13"/>
        <v>6.5743944636678098E-2</v>
      </c>
      <c r="AC31" s="75">
        <f t="shared" si="14"/>
        <v>6.5743944636678098E-2</v>
      </c>
      <c r="AD31" s="76"/>
      <c r="AE31" s="74" t="str">
        <f t="shared" si="5"/>
        <v>2010Letras - Português / Espanhol (Segunda Licenciatura)293,4010152284264,40101522842642891760,406091370561734</v>
      </c>
      <c r="AF31" s="76" t="s">
        <v>300</v>
      </c>
      <c r="AG31" s="76"/>
      <c r="AH31" s="76" t="b">
        <f t="shared" si="15"/>
        <v>1</v>
      </c>
      <c r="AJ31" s="74" t="str">
        <f t="shared" si="16"/>
        <v>2010Letras - Português / Espanhol (Segunda Licenciatura)312,6903553299494,690355329949233081876,14213197971848</v>
      </c>
      <c r="AK31" s="74" t="str">
        <f>'2018 1ºS - Região N, NE e CO'!B30&amp;'2018 1ºS - Região N, NE e CO'!D30&amp;'2018 1ºS - Região N, NE e CO'!F30&amp;'2018 1ºS - Região N, NE e CO'!H30&amp;'2018 1ºS - Região N, NE e CO'!J30&amp;'2018 1ºS - Região N, NE e CO'!L30&amp;'2018 1ºS - Região N, NE e CO'!N30</f>
        <v>2010Letras - Português / Espanhol (Segunda Licenciatura)312,6903553299494,690355329949233081876,14213197971848</v>
      </c>
      <c r="AL31" s="76" t="b">
        <f t="shared" si="17"/>
        <v>1</v>
      </c>
    </row>
    <row r="32" spans="1:38" s="74" customFormat="1" ht="15.95" customHeight="1" x14ac:dyDescent="0.25">
      <c r="A32" s="71"/>
      <c r="B32" s="48">
        <v>1106</v>
      </c>
      <c r="C32" s="49"/>
      <c r="D32" s="37" t="s">
        <v>17</v>
      </c>
      <c r="E32" s="71"/>
      <c r="F32" s="69">
        <f t="shared" si="6"/>
        <v>297.46192893401013</v>
      </c>
      <c r="G32" s="69"/>
      <c r="H32" s="69"/>
      <c r="I32" s="69"/>
      <c r="J32" s="69">
        <f t="shared" si="18"/>
        <v>4.4619289340101522</v>
      </c>
      <c r="K32" s="69">
        <v>293</v>
      </c>
      <c r="L32" s="69">
        <f t="shared" si="0"/>
        <v>1784.7715736040609</v>
      </c>
      <c r="M32" s="69">
        <f t="shared" si="1"/>
        <v>1758</v>
      </c>
      <c r="N32" s="71"/>
      <c r="O32" s="68">
        <f t="shared" si="19"/>
        <v>317.76649746192896</v>
      </c>
      <c r="P32" s="72"/>
      <c r="Q32" s="72"/>
      <c r="R32" s="72"/>
      <c r="S32" s="72">
        <f t="shared" si="7"/>
        <v>4.7664974619289637</v>
      </c>
      <c r="T32" s="73">
        <f t="shared" si="8"/>
        <v>313</v>
      </c>
      <c r="U32" s="73">
        <f t="shared" si="3"/>
        <v>1906.5989847715737</v>
      </c>
      <c r="V32" s="73">
        <f t="shared" si="20"/>
        <v>1878</v>
      </c>
      <c r="W32" s="78"/>
      <c r="X32" s="76">
        <f t="shared" si="9"/>
        <v>0</v>
      </c>
      <c r="Y32" s="114">
        <f t="shared" si="10"/>
        <v>0</v>
      </c>
      <c r="Z32" s="115">
        <f t="shared" si="11"/>
        <v>1.4999999999999999E-2</v>
      </c>
      <c r="AA32" s="75">
        <f t="shared" si="12"/>
        <v>6.8259385665529138E-2</v>
      </c>
      <c r="AB32" s="75">
        <f t="shared" si="13"/>
        <v>6.8259385665529138E-2</v>
      </c>
      <c r="AC32" s="75">
        <f t="shared" si="14"/>
        <v>6.8259385665528916E-2</v>
      </c>
      <c r="AD32" s="76"/>
      <c r="AE32" s="74" t="str">
        <f t="shared" si="5"/>
        <v>1106Logística (T)297,461928934014,461928934010152931784,771573604061758</v>
      </c>
      <c r="AF32" s="76" t="s">
        <v>301</v>
      </c>
      <c r="AG32" s="76"/>
      <c r="AH32" s="76" t="b">
        <f t="shared" si="15"/>
        <v>1</v>
      </c>
      <c r="AJ32" s="74" t="str">
        <f t="shared" si="16"/>
        <v>1106Logística (T)317,7664974619294,766497461928963131906,598984771571878</v>
      </c>
      <c r="AK32" s="74" t="str">
        <f>'2018 1ºS - Região N, NE e CO'!B31&amp;'2018 1ºS - Região N, NE e CO'!D31&amp;'2018 1ºS - Região N, NE e CO'!F31&amp;'2018 1ºS - Região N, NE e CO'!H31&amp;'2018 1ºS - Região N, NE e CO'!J31&amp;'2018 1ºS - Região N, NE e CO'!L31&amp;'2018 1ºS - Região N, NE e CO'!N31</f>
        <v>1106Logística (T)317,7664974619294,766497461928963131906,598984771571878</v>
      </c>
      <c r="AL32" s="76" t="b">
        <f t="shared" si="17"/>
        <v>1</v>
      </c>
    </row>
    <row r="33" spans="1:38" s="74" customFormat="1" ht="15.95" customHeight="1" x14ac:dyDescent="0.25">
      <c r="A33" s="71"/>
      <c r="B33" s="48">
        <v>1131</v>
      </c>
      <c r="C33" s="49"/>
      <c r="D33" s="37" t="s">
        <v>18</v>
      </c>
      <c r="E33" s="71"/>
      <c r="F33" s="69">
        <f t="shared" si="6"/>
        <v>297.46192893401013</v>
      </c>
      <c r="G33" s="69"/>
      <c r="H33" s="69"/>
      <c r="I33" s="69"/>
      <c r="J33" s="69">
        <f t="shared" si="18"/>
        <v>4.4619289340101522</v>
      </c>
      <c r="K33" s="69">
        <v>293</v>
      </c>
      <c r="L33" s="69">
        <f t="shared" si="0"/>
        <v>1784.7715736040609</v>
      </c>
      <c r="M33" s="69">
        <f t="shared" si="1"/>
        <v>1758</v>
      </c>
      <c r="N33" s="71"/>
      <c r="O33" s="68">
        <f t="shared" si="19"/>
        <v>317.76649746192896</v>
      </c>
      <c r="P33" s="72"/>
      <c r="Q33" s="72"/>
      <c r="R33" s="72"/>
      <c r="S33" s="72">
        <f t="shared" si="7"/>
        <v>4.7664974619289637</v>
      </c>
      <c r="T33" s="73">
        <f t="shared" si="8"/>
        <v>313</v>
      </c>
      <c r="U33" s="73">
        <f t="shared" si="3"/>
        <v>1906.5989847715737</v>
      </c>
      <c r="V33" s="73">
        <f t="shared" si="20"/>
        <v>1878</v>
      </c>
      <c r="W33" s="78"/>
      <c r="X33" s="76">
        <f t="shared" si="9"/>
        <v>0</v>
      </c>
      <c r="Y33" s="114">
        <f t="shared" si="10"/>
        <v>0</v>
      </c>
      <c r="Z33" s="115">
        <f t="shared" si="11"/>
        <v>1.4999999999999999E-2</v>
      </c>
      <c r="AA33" s="75">
        <f t="shared" si="12"/>
        <v>6.8259385665529138E-2</v>
      </c>
      <c r="AB33" s="75">
        <f t="shared" si="13"/>
        <v>6.8259385665529138E-2</v>
      </c>
      <c r="AC33" s="75">
        <f t="shared" si="14"/>
        <v>6.8259385665528916E-2</v>
      </c>
      <c r="AD33" s="76"/>
      <c r="AE33" s="74" t="str">
        <f t="shared" si="5"/>
        <v>1131Marketing (T)297,461928934014,461928934010152931784,771573604061758</v>
      </c>
      <c r="AF33" s="76" t="s">
        <v>302</v>
      </c>
      <c r="AG33" s="76"/>
      <c r="AH33" s="76" t="b">
        <f t="shared" si="15"/>
        <v>1</v>
      </c>
      <c r="AJ33" s="74" t="str">
        <f t="shared" si="16"/>
        <v>1131Marketing (T)317,7664974619294,766497461928963131906,598984771571878</v>
      </c>
      <c r="AK33" s="74" t="str">
        <f>'2018 1ºS - Região N, NE e CO'!B32&amp;'2018 1ºS - Região N, NE e CO'!D32&amp;'2018 1ºS - Região N, NE e CO'!F32&amp;'2018 1ºS - Região N, NE e CO'!H32&amp;'2018 1ºS - Região N, NE e CO'!J32&amp;'2018 1ºS - Região N, NE e CO'!L32&amp;'2018 1ºS - Região N, NE e CO'!N32</f>
        <v>1131Marketing (T)317,7664974619294,766497461928963131906,598984771571878</v>
      </c>
      <c r="AL33" s="76" t="b">
        <f t="shared" si="17"/>
        <v>1</v>
      </c>
    </row>
    <row r="34" spans="1:38" s="74" customFormat="1" ht="15.95" customHeight="1" x14ac:dyDescent="0.25">
      <c r="A34" s="71"/>
      <c r="B34" s="48">
        <v>1104</v>
      </c>
      <c r="C34" s="49"/>
      <c r="D34" s="37" t="s">
        <v>47</v>
      </c>
      <c r="E34" s="71"/>
      <c r="F34" s="69">
        <f t="shared" si="6"/>
        <v>241.62436548223351</v>
      </c>
      <c r="G34" s="69"/>
      <c r="H34" s="69"/>
      <c r="I34" s="69"/>
      <c r="J34" s="69">
        <f t="shared" si="18"/>
        <v>3.6243654822335025</v>
      </c>
      <c r="K34" s="69">
        <v>238</v>
      </c>
      <c r="L34" s="69">
        <f t="shared" si="0"/>
        <v>1449.746192893401</v>
      </c>
      <c r="M34" s="69">
        <f t="shared" si="1"/>
        <v>1428</v>
      </c>
      <c r="N34" s="71"/>
      <c r="O34" s="68">
        <f t="shared" si="19"/>
        <v>257.86802030456852</v>
      </c>
      <c r="P34" s="72"/>
      <c r="Q34" s="72"/>
      <c r="R34" s="72"/>
      <c r="S34" s="72">
        <f t="shared" si="7"/>
        <v>3.8680203045685175</v>
      </c>
      <c r="T34" s="73">
        <f t="shared" si="8"/>
        <v>254</v>
      </c>
      <c r="U34" s="73">
        <f t="shared" si="3"/>
        <v>1547.2081218274111</v>
      </c>
      <c r="V34" s="73">
        <f t="shared" si="20"/>
        <v>1524</v>
      </c>
      <c r="W34" s="78"/>
      <c r="X34" s="76">
        <f t="shared" si="9"/>
        <v>0</v>
      </c>
      <c r="Y34" s="114">
        <f t="shared" si="10"/>
        <v>0</v>
      </c>
      <c r="Z34" s="115">
        <f t="shared" si="11"/>
        <v>1.4999999999999999E-2</v>
      </c>
      <c r="AA34" s="75">
        <f t="shared" si="12"/>
        <v>6.7226890756302504E-2</v>
      </c>
      <c r="AB34" s="75">
        <f t="shared" si="13"/>
        <v>6.7226890756302504E-2</v>
      </c>
      <c r="AC34" s="75">
        <f t="shared" si="14"/>
        <v>6.7226890756302504E-2</v>
      </c>
      <c r="AD34" s="76"/>
      <c r="AE34" s="74" t="str">
        <f t="shared" si="5"/>
        <v>1104Marketing (T) (Online)241,6243654822343,62436548223352381449,74619289341428</v>
      </c>
      <c r="AF34" s="76" t="s">
        <v>303</v>
      </c>
      <c r="AG34" s="76"/>
      <c r="AH34" s="76" t="b">
        <f t="shared" si="15"/>
        <v>1</v>
      </c>
      <c r="AJ34" s="74" t="str">
        <f t="shared" si="16"/>
        <v>1104Marketing (T) (Online)257,8680203045693,868020304568522541547,208121827411524</v>
      </c>
      <c r="AK34" s="74" t="str">
        <f>'2018 1ºS - Região N, NE e CO'!B33&amp;'2018 1ºS - Região N, NE e CO'!D33&amp;'2018 1ºS - Região N, NE e CO'!F33&amp;'2018 1ºS - Região N, NE e CO'!H33&amp;'2018 1ºS - Região N, NE e CO'!J33&amp;'2018 1ºS - Região N, NE e CO'!L33&amp;'2018 1ºS - Região N, NE e CO'!N33</f>
        <v>1104Marketing (T) (Online)257,8680203045693,868020304568522541547,208121827411524</v>
      </c>
      <c r="AL34" s="76" t="b">
        <f t="shared" si="17"/>
        <v>1</v>
      </c>
    </row>
    <row r="35" spans="1:38" s="74" customFormat="1" ht="15.95" customHeight="1" x14ac:dyDescent="0.25">
      <c r="A35" s="71"/>
      <c r="B35" s="48">
        <v>1111</v>
      </c>
      <c r="C35" s="49"/>
      <c r="D35" s="37" t="s">
        <v>28</v>
      </c>
      <c r="E35" s="71"/>
      <c r="F35" s="69">
        <f t="shared" si="6"/>
        <v>310.65989847715736</v>
      </c>
      <c r="G35" s="69"/>
      <c r="H35" s="69"/>
      <c r="I35" s="69"/>
      <c r="J35" s="69">
        <f t="shared" si="18"/>
        <v>4.6598984771573599</v>
      </c>
      <c r="K35" s="69">
        <v>306</v>
      </c>
      <c r="L35" s="69">
        <f t="shared" si="0"/>
        <v>1863.959390862944</v>
      </c>
      <c r="M35" s="69">
        <f t="shared" si="1"/>
        <v>1836</v>
      </c>
      <c r="N35" s="71"/>
      <c r="O35" s="68">
        <f t="shared" si="19"/>
        <v>330.96446700507613</v>
      </c>
      <c r="P35" s="72"/>
      <c r="Q35" s="72"/>
      <c r="R35" s="72"/>
      <c r="S35" s="72">
        <f t="shared" si="7"/>
        <v>4.9644670050761306</v>
      </c>
      <c r="T35" s="73">
        <f t="shared" si="8"/>
        <v>326</v>
      </c>
      <c r="U35" s="73">
        <f t="shared" si="3"/>
        <v>1985.7868020304568</v>
      </c>
      <c r="V35" s="73">
        <f t="shared" si="20"/>
        <v>1956</v>
      </c>
      <c r="W35" s="78"/>
      <c r="X35" s="76">
        <f t="shared" si="9"/>
        <v>0</v>
      </c>
      <c r="Y35" s="114">
        <f t="shared" si="10"/>
        <v>0</v>
      </c>
      <c r="Z35" s="115">
        <f t="shared" si="11"/>
        <v>1.4999999999999999E-2</v>
      </c>
      <c r="AA35" s="75">
        <f t="shared" si="12"/>
        <v>6.5359477124182996E-2</v>
      </c>
      <c r="AB35" s="75">
        <f t="shared" si="13"/>
        <v>6.5359477124182996E-2</v>
      </c>
      <c r="AC35" s="75">
        <f t="shared" si="14"/>
        <v>6.5359477124182996E-2</v>
      </c>
      <c r="AD35" s="76"/>
      <c r="AE35" s="74" t="str">
        <f t="shared" si="5"/>
        <v>1111Matemática (L)310,6598984771574,659898477157363061863,959390862941836</v>
      </c>
      <c r="AF35" s="76" t="s">
        <v>304</v>
      </c>
      <c r="AG35" s="76"/>
      <c r="AH35" s="76" t="b">
        <f t="shared" si="15"/>
        <v>1</v>
      </c>
      <c r="AJ35" s="74" t="str">
        <f t="shared" si="16"/>
        <v>1111Matemática (L)330,9644670050764,964467005076133261985,786802030461956</v>
      </c>
      <c r="AK35" s="74" t="str">
        <f>'2018 1ºS - Região N, NE e CO'!B34&amp;'2018 1ºS - Região N, NE e CO'!D34&amp;'2018 1ºS - Região N, NE e CO'!F34&amp;'2018 1ºS - Região N, NE e CO'!H34&amp;'2018 1ºS - Região N, NE e CO'!J34&amp;'2018 1ºS - Região N, NE e CO'!L34&amp;'2018 1ºS - Região N, NE e CO'!N34</f>
        <v>1111Matemática (L)330,9644670050764,964467005076133261985,786802030461956</v>
      </c>
      <c r="AL35" s="76" t="b">
        <f t="shared" si="17"/>
        <v>1</v>
      </c>
    </row>
    <row r="36" spans="1:38" s="74" customFormat="1" ht="15.95" customHeight="1" x14ac:dyDescent="0.25">
      <c r="A36" s="71"/>
      <c r="B36" s="48">
        <v>2006</v>
      </c>
      <c r="C36" s="49"/>
      <c r="D36" s="37" t="s">
        <v>39</v>
      </c>
      <c r="E36" s="71"/>
      <c r="F36" s="69">
        <f t="shared" si="6"/>
        <v>293.40101522842639</v>
      </c>
      <c r="G36" s="69"/>
      <c r="H36" s="69"/>
      <c r="I36" s="69"/>
      <c r="J36" s="69">
        <f t="shared" si="18"/>
        <v>4.4010152284263953</v>
      </c>
      <c r="K36" s="69">
        <v>289</v>
      </c>
      <c r="L36" s="69">
        <f t="shared" si="0"/>
        <v>1760.4060913705584</v>
      </c>
      <c r="M36" s="69">
        <f t="shared" si="1"/>
        <v>1734</v>
      </c>
      <c r="N36" s="71"/>
      <c r="O36" s="68">
        <f t="shared" si="19"/>
        <v>312.69035532994923</v>
      </c>
      <c r="P36" s="72"/>
      <c r="Q36" s="72"/>
      <c r="R36" s="72"/>
      <c r="S36" s="72">
        <f t="shared" si="7"/>
        <v>4.6903553299492273</v>
      </c>
      <c r="T36" s="73">
        <f t="shared" si="8"/>
        <v>308</v>
      </c>
      <c r="U36" s="73">
        <f t="shared" si="3"/>
        <v>1876.1421319796955</v>
      </c>
      <c r="V36" s="73">
        <f t="shared" si="20"/>
        <v>1848</v>
      </c>
      <c r="W36" s="78"/>
      <c r="X36" s="76">
        <f t="shared" si="9"/>
        <v>0</v>
      </c>
      <c r="Y36" s="114">
        <f t="shared" si="10"/>
        <v>0</v>
      </c>
      <c r="Z36" s="115">
        <f t="shared" si="11"/>
        <v>1.4999999999999999E-2</v>
      </c>
      <c r="AA36" s="75">
        <f t="shared" si="12"/>
        <v>6.5743944636678098E-2</v>
      </c>
      <c r="AB36" s="75">
        <f t="shared" si="13"/>
        <v>6.5743944636678098E-2</v>
      </c>
      <c r="AC36" s="75">
        <f t="shared" si="14"/>
        <v>6.5743944636678098E-2</v>
      </c>
      <c r="AD36" s="76"/>
      <c r="AE36" s="74" t="str">
        <f t="shared" si="5"/>
        <v>2006Matemática (Segunda Licenciatura)293,4010152284264,40101522842642891760,406091370561734</v>
      </c>
      <c r="AF36" s="76" t="s">
        <v>305</v>
      </c>
      <c r="AG36" s="76"/>
      <c r="AH36" s="76" t="b">
        <f t="shared" si="15"/>
        <v>1</v>
      </c>
      <c r="AJ36" s="74" t="str">
        <f t="shared" si="16"/>
        <v>2006Matemática (Segunda Licenciatura)312,6903553299494,690355329949233081876,14213197971848</v>
      </c>
      <c r="AK36" s="74" t="str">
        <f>'2018 1ºS - Região N, NE e CO'!B35&amp;'2018 1ºS - Região N, NE e CO'!D35&amp;'2018 1ºS - Região N, NE e CO'!F35&amp;'2018 1ºS - Região N, NE e CO'!H35&amp;'2018 1ºS - Região N, NE e CO'!J35&amp;'2018 1ºS - Região N, NE e CO'!L35&amp;'2018 1ºS - Região N, NE e CO'!N35</f>
        <v>2006Matemática (Segunda Licenciatura)312,6903553299494,690355329949233081876,14213197971848</v>
      </c>
      <c r="AL36" s="76" t="b">
        <f t="shared" si="17"/>
        <v>1</v>
      </c>
    </row>
    <row r="37" spans="1:38" s="74" customFormat="1" ht="15.95" customHeight="1" x14ac:dyDescent="0.25">
      <c r="A37" s="71"/>
      <c r="B37" s="48">
        <v>1102</v>
      </c>
      <c r="C37" s="49"/>
      <c r="D37" s="37" t="s">
        <v>58</v>
      </c>
      <c r="E37" s="71"/>
      <c r="F37" s="69">
        <f t="shared" si="6"/>
        <v>310.65989847715736</v>
      </c>
      <c r="G37" s="69"/>
      <c r="H37" s="69"/>
      <c r="I37" s="69"/>
      <c r="J37" s="69">
        <f t="shared" si="18"/>
        <v>4.6598984771573599</v>
      </c>
      <c r="K37" s="69">
        <v>306</v>
      </c>
      <c r="L37" s="69">
        <f t="shared" si="0"/>
        <v>1863.959390862944</v>
      </c>
      <c r="M37" s="69">
        <f t="shared" si="1"/>
        <v>1836</v>
      </c>
      <c r="N37" s="71"/>
      <c r="O37" s="68">
        <f t="shared" si="19"/>
        <v>330.96446700507613</v>
      </c>
      <c r="P37" s="72"/>
      <c r="Q37" s="72"/>
      <c r="R37" s="72"/>
      <c r="S37" s="72">
        <f t="shared" si="7"/>
        <v>4.9644670050761306</v>
      </c>
      <c r="T37" s="73">
        <f t="shared" si="8"/>
        <v>326</v>
      </c>
      <c r="U37" s="73">
        <f t="shared" si="3"/>
        <v>1985.7868020304568</v>
      </c>
      <c r="V37" s="73">
        <f t="shared" si="20"/>
        <v>1956</v>
      </c>
      <c r="W37" s="78"/>
      <c r="X37" s="76">
        <f t="shared" si="9"/>
        <v>0</v>
      </c>
      <c r="Y37" s="114">
        <f t="shared" si="10"/>
        <v>0</v>
      </c>
      <c r="Z37" s="115">
        <f t="shared" si="11"/>
        <v>1.4999999999999999E-2</v>
      </c>
      <c r="AA37" s="75">
        <f t="shared" si="12"/>
        <v>6.5359477124182996E-2</v>
      </c>
      <c r="AB37" s="75">
        <f t="shared" si="13"/>
        <v>6.5359477124182996E-2</v>
      </c>
      <c r="AC37" s="75">
        <f t="shared" si="14"/>
        <v>6.5359477124182996E-2</v>
      </c>
      <c r="AD37" s="76"/>
      <c r="AE37" s="74" t="str">
        <f t="shared" si="5"/>
        <v>1102Pedagogia (L) - Docência na Ed Infantil e nas Séries Iniciais do EF310,6598984771574,659898477157363061863,959390862941836</v>
      </c>
      <c r="AF37" s="76" t="s">
        <v>306</v>
      </c>
      <c r="AG37" s="76"/>
      <c r="AH37" s="76" t="b">
        <f t="shared" si="15"/>
        <v>1</v>
      </c>
      <c r="AJ37" s="74" t="str">
        <f t="shared" si="16"/>
        <v>1102Pedagogia (L) - Docência na Ed Infantil e nas Séries Iniciais do EF330,9644670050764,964467005076133261985,786802030461956</v>
      </c>
      <c r="AK37" s="74" t="str">
        <f>'2018 1ºS - Região N, NE e CO'!B36&amp;'2018 1ºS - Região N, NE e CO'!D36&amp;'2018 1ºS - Região N, NE e CO'!F36&amp;'2018 1ºS - Região N, NE e CO'!H36&amp;'2018 1ºS - Região N, NE e CO'!J36&amp;'2018 1ºS - Região N, NE e CO'!L36&amp;'2018 1ºS - Região N, NE e CO'!N36</f>
        <v>1102Pedagogia (L) - Docência na Ed Infantil e nas Séries Iniciais do EF330,9644670050764,964467005076133261985,786802030461956</v>
      </c>
      <c r="AL37" s="76" t="b">
        <f t="shared" si="17"/>
        <v>1</v>
      </c>
    </row>
    <row r="38" spans="1:38" s="74" customFormat="1" ht="15.95" customHeight="1" x14ac:dyDescent="0.25">
      <c r="A38" s="71"/>
      <c r="B38" s="48">
        <v>2005</v>
      </c>
      <c r="C38" s="49"/>
      <c r="D38" s="37" t="s">
        <v>40</v>
      </c>
      <c r="E38" s="71"/>
      <c r="F38" s="69">
        <f t="shared" si="6"/>
        <v>293.40101522842639</v>
      </c>
      <c r="G38" s="69"/>
      <c r="H38" s="69"/>
      <c r="I38" s="69"/>
      <c r="J38" s="69">
        <f t="shared" si="18"/>
        <v>4.4010152284263953</v>
      </c>
      <c r="K38" s="69">
        <v>289</v>
      </c>
      <c r="L38" s="69">
        <f t="shared" si="0"/>
        <v>1760.4060913705584</v>
      </c>
      <c r="M38" s="69">
        <f t="shared" si="1"/>
        <v>1734</v>
      </c>
      <c r="N38" s="71"/>
      <c r="O38" s="68">
        <f t="shared" si="19"/>
        <v>312.69035532994923</v>
      </c>
      <c r="P38" s="72"/>
      <c r="Q38" s="72"/>
      <c r="R38" s="72"/>
      <c r="S38" s="72">
        <f t="shared" si="7"/>
        <v>4.6903553299492273</v>
      </c>
      <c r="T38" s="73">
        <f t="shared" si="8"/>
        <v>308</v>
      </c>
      <c r="U38" s="73">
        <f t="shared" si="3"/>
        <v>1876.1421319796955</v>
      </c>
      <c r="V38" s="73">
        <f t="shared" si="20"/>
        <v>1848</v>
      </c>
      <c r="W38" s="78"/>
      <c r="X38" s="76">
        <f t="shared" si="9"/>
        <v>0</v>
      </c>
      <c r="Y38" s="114">
        <f t="shared" si="10"/>
        <v>0</v>
      </c>
      <c r="Z38" s="115">
        <f t="shared" si="11"/>
        <v>1.4999999999999999E-2</v>
      </c>
      <c r="AA38" s="75">
        <f t="shared" si="12"/>
        <v>6.5743944636678098E-2</v>
      </c>
      <c r="AB38" s="75">
        <f t="shared" si="13"/>
        <v>6.5743944636678098E-2</v>
      </c>
      <c r="AC38" s="75">
        <f t="shared" si="14"/>
        <v>6.5743944636678098E-2</v>
      </c>
      <c r="AD38" s="76"/>
      <c r="AE38" s="74" t="str">
        <f t="shared" si="5"/>
        <v>2005Pedagogia (Segunda Licenciatura)293,4010152284264,40101522842642891760,406091370561734</v>
      </c>
      <c r="AF38" s="76" t="s">
        <v>307</v>
      </c>
      <c r="AG38" s="76"/>
      <c r="AH38" s="76" t="b">
        <f t="shared" si="15"/>
        <v>1</v>
      </c>
      <c r="AJ38" s="74" t="str">
        <f t="shared" si="16"/>
        <v>2005Pedagogia (Segunda Licenciatura)312,6903553299494,690355329949233081876,14213197971848</v>
      </c>
      <c r="AK38" s="74" t="str">
        <f>'2018 1ºS - Região N, NE e CO'!B37&amp;'2018 1ºS - Região N, NE e CO'!D37&amp;'2018 1ºS - Região N, NE e CO'!F37&amp;'2018 1ºS - Região N, NE e CO'!H37&amp;'2018 1ºS - Região N, NE e CO'!J37&amp;'2018 1ºS - Região N, NE e CO'!L37&amp;'2018 1ºS - Região N, NE e CO'!N37</f>
        <v>2005Pedagogia (Segunda Licenciatura)312,6903553299494,690355329949233081876,14213197971848</v>
      </c>
      <c r="AL38" s="76" t="b">
        <f t="shared" si="17"/>
        <v>1</v>
      </c>
    </row>
    <row r="39" spans="1:38" s="74" customFormat="1" ht="15.95" customHeight="1" x14ac:dyDescent="0.25">
      <c r="A39" s="71"/>
      <c r="B39" s="48">
        <v>1108</v>
      </c>
      <c r="C39" s="49"/>
      <c r="D39" s="37" t="s">
        <v>59</v>
      </c>
      <c r="E39" s="71"/>
      <c r="F39" s="69">
        <f t="shared" si="6"/>
        <v>297.46192893401013</v>
      </c>
      <c r="G39" s="69"/>
      <c r="H39" s="69"/>
      <c r="I39" s="69"/>
      <c r="J39" s="69">
        <f t="shared" si="18"/>
        <v>4.4619289340101522</v>
      </c>
      <c r="K39" s="69">
        <v>293</v>
      </c>
      <c r="L39" s="69">
        <f t="shared" si="0"/>
        <v>1784.7715736040609</v>
      </c>
      <c r="M39" s="69">
        <f t="shared" si="1"/>
        <v>1758</v>
      </c>
      <c r="N39" s="71"/>
      <c r="O39" s="68">
        <f t="shared" si="19"/>
        <v>317.76649746192896</v>
      </c>
      <c r="P39" s="72"/>
      <c r="Q39" s="72"/>
      <c r="R39" s="72"/>
      <c r="S39" s="72">
        <f t="shared" si="7"/>
        <v>4.7664974619289637</v>
      </c>
      <c r="T39" s="73">
        <f t="shared" si="8"/>
        <v>313</v>
      </c>
      <c r="U39" s="73">
        <f t="shared" si="3"/>
        <v>1906.5989847715737</v>
      </c>
      <c r="V39" s="73">
        <f t="shared" si="20"/>
        <v>1878</v>
      </c>
      <c r="W39" s="78"/>
      <c r="X39" s="76">
        <f t="shared" si="9"/>
        <v>0</v>
      </c>
      <c r="Y39" s="114">
        <f t="shared" si="10"/>
        <v>0</v>
      </c>
      <c r="Z39" s="115">
        <f t="shared" si="11"/>
        <v>1.4999999999999999E-2</v>
      </c>
      <c r="AA39" s="75">
        <f t="shared" si="12"/>
        <v>6.8259385665529138E-2</v>
      </c>
      <c r="AB39" s="75">
        <f t="shared" si="13"/>
        <v>6.8259385665529138E-2</v>
      </c>
      <c r="AC39" s="75">
        <f t="shared" si="14"/>
        <v>6.8259385665528916E-2</v>
      </c>
      <c r="AD39" s="76"/>
      <c r="AE39" s="74" t="str">
        <f t="shared" si="5"/>
        <v>1108Processos Gerenciais (T) - Gestão de Pequenas e Médias Empresas297,461928934014,461928934010152931784,771573604061758</v>
      </c>
      <c r="AF39" s="76" t="s">
        <v>308</v>
      </c>
      <c r="AG39" s="76"/>
      <c r="AH39" s="76" t="b">
        <f t="shared" si="15"/>
        <v>1</v>
      </c>
      <c r="AJ39" s="74" t="str">
        <f t="shared" si="16"/>
        <v>1108Processos Gerenciais (T) - Gestão de Pequenas e Médias Empresas317,7664974619294,766497461928963131906,598984771571878</v>
      </c>
      <c r="AK39" s="74" t="str">
        <f>'2018 1ºS - Região N, NE e CO'!B38&amp;'2018 1ºS - Região N, NE e CO'!D38&amp;'2018 1ºS - Região N, NE e CO'!F38&amp;'2018 1ºS - Região N, NE e CO'!H38&amp;'2018 1ºS - Região N, NE e CO'!J38&amp;'2018 1ºS - Região N, NE e CO'!L38&amp;'2018 1ºS - Região N, NE e CO'!N38</f>
        <v>1108Processos Gerenciais (T) - Gestão de Pequenas e Médias Empresas317,7664974619294,766497461928963131906,598984771571878</v>
      </c>
      <c r="AL39" s="76" t="b">
        <f t="shared" si="17"/>
        <v>1</v>
      </c>
    </row>
    <row r="40" spans="1:38" s="74" customFormat="1" ht="15.95" customHeight="1" x14ac:dyDescent="0.25">
      <c r="A40" s="71"/>
      <c r="B40" s="48">
        <v>1127</v>
      </c>
      <c r="C40" s="49"/>
      <c r="D40" s="37" t="s">
        <v>53</v>
      </c>
      <c r="E40" s="71"/>
      <c r="F40" s="69">
        <f t="shared" si="6"/>
        <v>264.97461928934013</v>
      </c>
      <c r="G40" s="69"/>
      <c r="H40" s="69"/>
      <c r="I40" s="69"/>
      <c r="J40" s="69">
        <f t="shared" si="18"/>
        <v>3.9746192893401018</v>
      </c>
      <c r="K40" s="69">
        <v>261</v>
      </c>
      <c r="L40" s="69">
        <f t="shared" si="0"/>
        <v>1589.8477157360408</v>
      </c>
      <c r="M40" s="69">
        <f t="shared" si="1"/>
        <v>1566</v>
      </c>
      <c r="N40" s="71"/>
      <c r="O40" s="68">
        <f t="shared" si="19"/>
        <v>282.23350253807109</v>
      </c>
      <c r="P40" s="72"/>
      <c r="Q40" s="72"/>
      <c r="R40" s="72"/>
      <c r="S40" s="72">
        <f t="shared" si="7"/>
        <v>4.2335025380710931</v>
      </c>
      <c r="T40" s="73">
        <f t="shared" si="8"/>
        <v>278</v>
      </c>
      <c r="U40" s="73">
        <f t="shared" si="3"/>
        <v>1693.4010152284266</v>
      </c>
      <c r="V40" s="73">
        <f t="shared" si="20"/>
        <v>1668</v>
      </c>
      <c r="W40" s="78"/>
      <c r="X40" s="76">
        <f t="shared" si="9"/>
        <v>0</v>
      </c>
      <c r="Y40" s="114">
        <f t="shared" si="10"/>
        <v>0</v>
      </c>
      <c r="Z40" s="115">
        <f t="shared" si="11"/>
        <v>1.4999999999999999E-2</v>
      </c>
      <c r="AA40" s="75">
        <f t="shared" si="12"/>
        <v>6.5134099616858343E-2</v>
      </c>
      <c r="AB40" s="75">
        <f t="shared" si="13"/>
        <v>6.5134099616858343E-2</v>
      </c>
      <c r="AC40" s="75">
        <f t="shared" si="14"/>
        <v>6.5134099616858343E-2</v>
      </c>
      <c r="AD40" s="76"/>
      <c r="AE40" s="74" t="str">
        <f t="shared" si="5"/>
        <v>1127Segurança Pública (T) (Online)264,974619289343,97461928934012611589,847715736041566</v>
      </c>
      <c r="AF40" s="76" t="s">
        <v>309</v>
      </c>
      <c r="AG40" s="76"/>
      <c r="AH40" s="76" t="b">
        <f t="shared" si="15"/>
        <v>1</v>
      </c>
      <c r="AJ40" s="74" t="str">
        <f t="shared" si="16"/>
        <v>1127Segurança Pública (T) (Online)282,2335025380714,233502538071092781693,401015228431668</v>
      </c>
      <c r="AK40" s="74" t="str">
        <f>'2018 1ºS - Região N, NE e CO'!B39&amp;'2018 1ºS - Região N, NE e CO'!D39&amp;'2018 1ºS - Região N, NE e CO'!F39&amp;'2018 1ºS - Região N, NE e CO'!H39&amp;'2018 1ºS - Região N, NE e CO'!J39&amp;'2018 1ºS - Região N, NE e CO'!L39&amp;'2018 1ºS - Região N, NE e CO'!N39</f>
        <v>1127Segurança Pública (T) (Online)282,2335025380714,233502538071092781693,401015228431668</v>
      </c>
      <c r="AL40" s="76" t="b">
        <f t="shared" si="17"/>
        <v>1</v>
      </c>
    </row>
    <row r="41" spans="1:38" s="74" customFormat="1" ht="15.95" customHeight="1" x14ac:dyDescent="0.25">
      <c r="A41" s="71"/>
      <c r="B41" s="48">
        <v>1123</v>
      </c>
      <c r="C41" s="49"/>
      <c r="D41" s="37" t="s">
        <v>20</v>
      </c>
      <c r="E41" s="71"/>
      <c r="F41" s="69">
        <f t="shared" si="6"/>
        <v>344.16243654822335</v>
      </c>
      <c r="G41" s="69"/>
      <c r="H41" s="69"/>
      <c r="I41" s="69"/>
      <c r="J41" s="69">
        <f t="shared" si="18"/>
        <v>5.1624365482233499</v>
      </c>
      <c r="K41" s="69">
        <v>339</v>
      </c>
      <c r="L41" s="69">
        <f t="shared" si="0"/>
        <v>2064.9746192893399</v>
      </c>
      <c r="M41" s="69">
        <f t="shared" si="1"/>
        <v>2034</v>
      </c>
      <c r="N41" s="71"/>
      <c r="O41" s="68">
        <f t="shared" si="19"/>
        <v>367.51269035532994</v>
      </c>
      <c r="P41" s="72"/>
      <c r="Q41" s="72"/>
      <c r="R41" s="72"/>
      <c r="S41" s="72">
        <f t="shared" si="7"/>
        <v>5.5126903553299371</v>
      </c>
      <c r="T41" s="73">
        <f t="shared" si="8"/>
        <v>362</v>
      </c>
      <c r="U41" s="73">
        <f t="shared" si="3"/>
        <v>2205.0761421319794</v>
      </c>
      <c r="V41" s="73">
        <f t="shared" si="20"/>
        <v>2172</v>
      </c>
      <c r="W41" s="78"/>
      <c r="X41" s="76">
        <f t="shared" si="9"/>
        <v>0</v>
      </c>
      <c r="Y41" s="114">
        <f t="shared" si="10"/>
        <v>0</v>
      </c>
      <c r="Z41" s="115">
        <f t="shared" si="11"/>
        <v>1.4999999999999999E-2</v>
      </c>
      <c r="AA41" s="75">
        <f t="shared" si="12"/>
        <v>6.7846607669616477E-2</v>
      </c>
      <c r="AB41" s="75">
        <f t="shared" si="13"/>
        <v>6.7846607669616477E-2</v>
      </c>
      <c r="AC41" s="75">
        <f t="shared" si="14"/>
        <v>6.7846607669616477E-2</v>
      </c>
      <c r="AD41" s="76"/>
      <c r="AE41" s="74" t="str">
        <f t="shared" si="5"/>
        <v>1123Sistemas de Informação (B)344,1624365482235,162436548223353392064,974619289342034</v>
      </c>
      <c r="AF41" s="76" t="s">
        <v>310</v>
      </c>
      <c r="AG41" s="76"/>
      <c r="AH41" s="76" t="b">
        <f t="shared" si="15"/>
        <v>1</v>
      </c>
      <c r="AJ41" s="74" t="str">
        <f t="shared" si="16"/>
        <v>1123Sistemas de Informação (B)367,512690355335,512690355329943622205,076142131982172</v>
      </c>
      <c r="AK41" s="74" t="str">
        <f>'2018 1ºS - Região N, NE e CO'!B40&amp;'2018 1ºS - Região N, NE e CO'!D40&amp;'2018 1ºS - Região N, NE e CO'!F40&amp;'2018 1ºS - Região N, NE e CO'!H40&amp;'2018 1ºS - Região N, NE e CO'!J40&amp;'2018 1ºS - Região N, NE e CO'!L40&amp;'2018 1ºS - Região N, NE e CO'!N40</f>
        <v>1123Sistemas de Informação (B)367,512690355335,512690355329943622205,076142131982172</v>
      </c>
      <c r="AL41" s="76" t="b">
        <f t="shared" si="17"/>
        <v>1</v>
      </c>
    </row>
    <row r="42" spans="1:38" s="74" customFormat="1" ht="15.95" customHeight="1" x14ac:dyDescent="0.25">
      <c r="A42" s="71"/>
      <c r="B42" s="48">
        <v>1103</v>
      </c>
      <c r="C42" s="49"/>
      <c r="D42" s="37" t="s">
        <v>21</v>
      </c>
      <c r="E42" s="71"/>
      <c r="F42" s="69">
        <f t="shared" si="6"/>
        <v>344.16243654822335</v>
      </c>
      <c r="G42" s="69"/>
      <c r="H42" s="69"/>
      <c r="I42" s="69"/>
      <c r="J42" s="69">
        <f t="shared" si="18"/>
        <v>5.1624365482233499</v>
      </c>
      <c r="K42" s="69">
        <v>339</v>
      </c>
      <c r="L42" s="69">
        <f t="shared" si="0"/>
        <v>2064.9746192893399</v>
      </c>
      <c r="M42" s="69">
        <f t="shared" si="1"/>
        <v>2034</v>
      </c>
      <c r="N42" s="71"/>
      <c r="O42" s="68">
        <f t="shared" si="19"/>
        <v>367.51269035532994</v>
      </c>
      <c r="P42" s="72"/>
      <c r="Q42" s="72"/>
      <c r="R42" s="72"/>
      <c r="S42" s="72">
        <f t="shared" si="7"/>
        <v>5.5126903553299371</v>
      </c>
      <c r="T42" s="73">
        <f t="shared" si="8"/>
        <v>362</v>
      </c>
      <c r="U42" s="73">
        <f t="shared" si="3"/>
        <v>2205.0761421319794</v>
      </c>
      <c r="V42" s="73">
        <f t="shared" si="20"/>
        <v>2172</v>
      </c>
      <c r="W42" s="78"/>
      <c r="X42" s="76">
        <f t="shared" si="9"/>
        <v>0</v>
      </c>
      <c r="Y42" s="114">
        <f t="shared" si="10"/>
        <v>0</v>
      </c>
      <c r="Z42" s="115">
        <f t="shared" si="11"/>
        <v>1.4999999999999999E-2</v>
      </c>
      <c r="AA42" s="75">
        <f t="shared" si="12"/>
        <v>6.7846607669616477E-2</v>
      </c>
      <c r="AB42" s="75">
        <f t="shared" si="13"/>
        <v>6.7846607669616477E-2</v>
      </c>
      <c r="AC42" s="75">
        <f t="shared" si="14"/>
        <v>6.7846607669616477E-2</v>
      </c>
      <c r="AD42" s="76"/>
      <c r="AE42" s="74" t="str">
        <f t="shared" si="5"/>
        <v>1103Teologia (B)344,1624365482235,162436548223353392064,974619289342034</v>
      </c>
      <c r="AF42" s="76" t="s">
        <v>311</v>
      </c>
      <c r="AG42" s="76"/>
      <c r="AH42" s="76" t="b">
        <f t="shared" si="15"/>
        <v>1</v>
      </c>
      <c r="AJ42" s="74" t="str">
        <f t="shared" si="16"/>
        <v>1103Teologia (B)367,512690355335,512690355329943622205,076142131982172</v>
      </c>
      <c r="AK42" s="74" t="str">
        <f>'2018 1ºS - Região N, NE e CO'!B41&amp;'2018 1ºS - Região N, NE e CO'!D41&amp;'2018 1ºS - Região N, NE e CO'!F41&amp;'2018 1ºS - Região N, NE e CO'!H41&amp;'2018 1ºS - Região N, NE e CO'!J41&amp;'2018 1ºS - Região N, NE e CO'!L41&amp;'2018 1ºS - Região N, NE e CO'!N41</f>
        <v>1103Teologia (B)367,512690355335,512690355329943622205,076142131982172</v>
      </c>
      <c r="AL42" s="76" t="b">
        <f t="shared" si="17"/>
        <v>1</v>
      </c>
    </row>
    <row r="43" spans="1:38" s="74" customFormat="1" ht="15.95" customHeight="1" x14ac:dyDescent="0.25">
      <c r="A43" s="71"/>
      <c r="B43" s="48">
        <v>1163</v>
      </c>
      <c r="C43" s="49"/>
      <c r="D43" s="37" t="s">
        <v>22</v>
      </c>
      <c r="E43" s="71"/>
      <c r="F43" s="69">
        <f t="shared" si="6"/>
        <v>294.41624365482232</v>
      </c>
      <c r="G43" s="69"/>
      <c r="H43" s="69"/>
      <c r="I43" s="69"/>
      <c r="J43" s="69">
        <f t="shared" si="18"/>
        <v>4.4162436548223347</v>
      </c>
      <c r="K43" s="69">
        <v>290</v>
      </c>
      <c r="L43" s="69">
        <f t="shared" si="0"/>
        <v>1766.4974619289339</v>
      </c>
      <c r="M43" s="69">
        <f t="shared" si="1"/>
        <v>1740</v>
      </c>
      <c r="N43" s="71"/>
      <c r="O43" s="68">
        <f t="shared" si="19"/>
        <v>313.70558375634516</v>
      </c>
      <c r="P43" s="72"/>
      <c r="Q43" s="72"/>
      <c r="R43" s="72"/>
      <c r="S43" s="72">
        <f t="shared" si="7"/>
        <v>4.7055837563451632</v>
      </c>
      <c r="T43" s="73">
        <f t="shared" si="8"/>
        <v>309</v>
      </c>
      <c r="U43" s="73">
        <f t="shared" si="3"/>
        <v>1882.233502538071</v>
      </c>
      <c r="V43" s="73">
        <f t="shared" si="20"/>
        <v>1854</v>
      </c>
      <c r="W43" s="78"/>
      <c r="X43" s="76">
        <f t="shared" si="9"/>
        <v>0</v>
      </c>
      <c r="Y43" s="114">
        <f t="shared" si="10"/>
        <v>0</v>
      </c>
      <c r="Z43" s="115">
        <f t="shared" si="11"/>
        <v>1.4999999999999999E-2</v>
      </c>
      <c r="AA43" s="75">
        <f t="shared" si="12"/>
        <v>6.5517241379310365E-2</v>
      </c>
      <c r="AB43" s="75">
        <f t="shared" si="13"/>
        <v>6.5517241379310365E-2</v>
      </c>
      <c r="AC43" s="75">
        <f t="shared" si="14"/>
        <v>6.5517241379310365E-2</v>
      </c>
      <c r="AD43" s="76"/>
      <c r="AE43" s="74" t="str">
        <f t="shared" si="5"/>
        <v>1163Teologia (I)294,4162436548224,416243654822332901766,497461928931740</v>
      </c>
      <c r="AF43" s="76" t="s">
        <v>312</v>
      </c>
      <c r="AG43" s="76"/>
      <c r="AH43" s="76" t="b">
        <f t="shared" si="15"/>
        <v>1</v>
      </c>
      <c r="AJ43" s="74" t="str">
        <f t="shared" si="16"/>
        <v>1163Teologia (I)313,7055837563454,705583756345163091882,233502538071854</v>
      </c>
      <c r="AK43" s="74" t="str">
        <f>'2018 1ºS - Região N, NE e CO'!B42&amp;'2018 1ºS - Região N, NE e CO'!D42&amp;'2018 1ºS - Região N, NE e CO'!F42&amp;'2018 1ºS - Região N, NE e CO'!H42&amp;'2018 1ºS - Região N, NE e CO'!J42&amp;'2018 1ºS - Região N, NE e CO'!L42&amp;'2018 1ºS - Região N, NE e CO'!N42</f>
        <v>1163Teologia (I)313,7055837563454,705583756345163091882,233502538071854</v>
      </c>
      <c r="AL43" s="76" t="b">
        <f t="shared" si="17"/>
        <v>1</v>
      </c>
    </row>
    <row r="44" spans="1:38" s="74" customFormat="1" x14ac:dyDescent="0.25">
      <c r="A44" s="71"/>
      <c r="B44" s="48"/>
      <c r="C44" s="49"/>
      <c r="D44" s="37"/>
      <c r="E44" s="71"/>
      <c r="F44" s="69"/>
      <c r="G44" s="69"/>
      <c r="H44" s="69"/>
      <c r="I44" s="69"/>
      <c r="J44" s="69"/>
      <c r="K44" s="69"/>
      <c r="L44" s="69"/>
      <c r="M44" s="69"/>
      <c r="N44" s="71"/>
      <c r="O44" s="68">
        <f t="shared" si="19"/>
        <v>0</v>
      </c>
      <c r="P44" s="72"/>
      <c r="Q44" s="72"/>
      <c r="R44" s="72"/>
      <c r="S44" s="72">
        <f t="shared" si="7"/>
        <v>0</v>
      </c>
      <c r="T44" s="73">
        <f t="shared" si="8"/>
        <v>0</v>
      </c>
      <c r="U44" s="73">
        <f t="shared" si="3"/>
        <v>0</v>
      </c>
      <c r="V44" s="73">
        <f t="shared" si="20"/>
        <v>0</v>
      </c>
      <c r="W44" s="78"/>
      <c r="X44" s="76">
        <f t="shared" si="9"/>
        <v>0</v>
      </c>
      <c r="Y44" s="114">
        <f t="shared" si="10"/>
        <v>0</v>
      </c>
      <c r="Z44" s="115" t="e">
        <f t="shared" si="11"/>
        <v>#DIV/0!</v>
      </c>
      <c r="AA44" s="75" t="e">
        <f t="shared" si="12"/>
        <v>#DIV/0!</v>
      </c>
      <c r="AB44" s="75" t="e">
        <f t="shared" si="13"/>
        <v>#DIV/0!</v>
      </c>
      <c r="AC44" s="75" t="e">
        <f t="shared" si="14"/>
        <v>#DIV/0!</v>
      </c>
      <c r="AD44" s="76"/>
      <c r="AE44" s="74" t="str">
        <f t="shared" si="5"/>
        <v/>
      </c>
      <c r="AF44" s="76" t="s">
        <v>231</v>
      </c>
      <c r="AG44" s="76"/>
      <c r="AH44" s="76" t="b">
        <f t="shared" si="15"/>
        <v>1</v>
      </c>
      <c r="AL44" s="76" t="b">
        <f t="shared" si="17"/>
        <v>1</v>
      </c>
    </row>
    <row r="45" spans="1:38" s="74" customFormat="1" ht="15.95" customHeight="1" x14ac:dyDescent="0.25">
      <c r="A45" s="71"/>
      <c r="B45" s="48"/>
      <c r="C45" s="49"/>
      <c r="D45" s="37"/>
      <c r="E45" s="71"/>
      <c r="F45" s="69"/>
      <c r="G45" s="69"/>
      <c r="H45" s="69"/>
      <c r="I45" s="69"/>
      <c r="J45" s="69"/>
      <c r="K45" s="69"/>
      <c r="L45" s="69"/>
      <c r="M45" s="69"/>
      <c r="N45" s="71"/>
      <c r="O45" s="68">
        <f t="shared" si="19"/>
        <v>0</v>
      </c>
      <c r="P45" s="72"/>
      <c r="Q45" s="72"/>
      <c r="R45" s="72"/>
      <c r="S45" s="72">
        <f t="shared" si="7"/>
        <v>0</v>
      </c>
      <c r="T45" s="73">
        <f t="shared" si="8"/>
        <v>0</v>
      </c>
      <c r="U45" s="73">
        <f t="shared" si="3"/>
        <v>0</v>
      </c>
      <c r="V45" s="73">
        <f t="shared" si="20"/>
        <v>0</v>
      </c>
      <c r="W45" s="78"/>
      <c r="X45" s="76">
        <f t="shared" si="9"/>
        <v>0</v>
      </c>
      <c r="Y45" s="114">
        <f t="shared" si="10"/>
        <v>0</v>
      </c>
      <c r="Z45" s="115" t="e">
        <f t="shared" si="11"/>
        <v>#DIV/0!</v>
      </c>
      <c r="AA45" s="75" t="e">
        <f t="shared" si="12"/>
        <v>#DIV/0!</v>
      </c>
      <c r="AB45" s="75" t="e">
        <f t="shared" si="13"/>
        <v>#DIV/0!</v>
      </c>
      <c r="AC45" s="75" t="e">
        <f t="shared" si="14"/>
        <v>#DIV/0!</v>
      </c>
      <c r="AD45" s="76"/>
      <c r="AE45" s="74" t="str">
        <f t="shared" si="5"/>
        <v/>
      </c>
      <c r="AF45" s="76"/>
      <c r="AG45" s="76"/>
      <c r="AH45" s="76" t="b">
        <f t="shared" si="15"/>
        <v>1</v>
      </c>
      <c r="AL45" s="76" t="b">
        <f t="shared" si="17"/>
        <v>1</v>
      </c>
    </row>
    <row r="46" spans="1:38" s="74" customFormat="1" ht="30.75" customHeight="1" x14ac:dyDescent="0.25">
      <c r="A46" s="71"/>
      <c r="B46" s="48"/>
      <c r="C46" s="49"/>
      <c r="D46" s="37"/>
      <c r="E46" s="71"/>
      <c r="F46" s="69"/>
      <c r="G46" s="69"/>
      <c r="H46" s="69"/>
      <c r="I46" s="69"/>
      <c r="J46" s="69"/>
      <c r="K46" s="69"/>
      <c r="L46" s="69"/>
      <c r="M46" s="69"/>
      <c r="N46" s="71"/>
      <c r="O46" s="68">
        <f t="shared" si="19"/>
        <v>0</v>
      </c>
      <c r="P46" s="72"/>
      <c r="Q46" s="72"/>
      <c r="R46" s="72"/>
      <c r="S46" s="72">
        <f t="shared" si="7"/>
        <v>0</v>
      </c>
      <c r="T46" s="73">
        <f t="shared" si="8"/>
        <v>0</v>
      </c>
      <c r="U46" s="73">
        <f t="shared" si="3"/>
        <v>0</v>
      </c>
      <c r="V46" s="73">
        <f t="shared" si="20"/>
        <v>0</v>
      </c>
      <c r="W46" s="78"/>
      <c r="X46" s="76">
        <f t="shared" si="9"/>
        <v>0</v>
      </c>
      <c r="Y46" s="114">
        <f t="shared" si="10"/>
        <v>0</v>
      </c>
      <c r="Z46" s="115" t="e">
        <f t="shared" si="11"/>
        <v>#DIV/0!</v>
      </c>
      <c r="AA46" s="75" t="e">
        <f t="shared" si="12"/>
        <v>#DIV/0!</v>
      </c>
      <c r="AB46" s="75" t="e">
        <f t="shared" si="13"/>
        <v>#DIV/0!</v>
      </c>
      <c r="AC46" s="75" t="e">
        <f t="shared" si="14"/>
        <v>#DIV/0!</v>
      </c>
      <c r="AD46" s="76"/>
      <c r="AE46" s="74" t="str">
        <f t="shared" si="5"/>
        <v/>
      </c>
      <c r="AF46" s="76" t="s">
        <v>231</v>
      </c>
      <c r="AG46" s="76"/>
      <c r="AH46" s="76" t="b">
        <f t="shared" si="15"/>
        <v>1</v>
      </c>
      <c r="AL46" s="76" t="b">
        <f t="shared" si="17"/>
        <v>1</v>
      </c>
    </row>
    <row r="47" spans="1:38" s="74" customFormat="1" x14ac:dyDescent="0.25">
      <c r="A47" s="71"/>
      <c r="B47" s="48"/>
      <c r="C47" s="49"/>
      <c r="D47" s="37"/>
      <c r="E47" s="71"/>
      <c r="F47" s="69"/>
      <c r="G47" s="69"/>
      <c r="H47" s="69"/>
      <c r="I47" s="69"/>
      <c r="J47" s="69"/>
      <c r="K47" s="69"/>
      <c r="L47" s="69"/>
      <c r="M47" s="69"/>
      <c r="N47" s="71"/>
      <c r="O47" s="68">
        <f t="shared" si="19"/>
        <v>0</v>
      </c>
      <c r="P47" s="72"/>
      <c r="Q47" s="72"/>
      <c r="R47" s="72"/>
      <c r="S47" s="72">
        <f t="shared" si="7"/>
        <v>0</v>
      </c>
      <c r="T47" s="73">
        <f t="shared" si="8"/>
        <v>0</v>
      </c>
      <c r="U47" s="73">
        <f t="shared" si="3"/>
        <v>0</v>
      </c>
      <c r="V47" s="73">
        <f t="shared" si="20"/>
        <v>0</v>
      </c>
      <c r="W47" s="78"/>
      <c r="X47" s="76">
        <f t="shared" si="9"/>
        <v>0</v>
      </c>
      <c r="Y47" s="114">
        <f t="shared" si="10"/>
        <v>0</v>
      </c>
      <c r="Z47" s="115" t="e">
        <f t="shared" si="11"/>
        <v>#DIV/0!</v>
      </c>
      <c r="AA47" s="75" t="e">
        <f t="shared" si="12"/>
        <v>#DIV/0!</v>
      </c>
      <c r="AB47" s="75" t="e">
        <f t="shared" si="13"/>
        <v>#DIV/0!</v>
      </c>
      <c r="AC47" s="75" t="e">
        <f t="shared" si="14"/>
        <v>#DIV/0!</v>
      </c>
      <c r="AD47" s="76"/>
      <c r="AE47" s="74" t="str">
        <f t="shared" si="5"/>
        <v/>
      </c>
      <c r="AF47" s="76"/>
      <c r="AG47" s="76"/>
      <c r="AH47" s="76" t="b">
        <f t="shared" si="15"/>
        <v>1</v>
      </c>
      <c r="AL47" s="76" t="b">
        <f t="shared" si="17"/>
        <v>1</v>
      </c>
    </row>
    <row r="48" spans="1:38" s="74" customFormat="1" x14ac:dyDescent="0.25">
      <c r="A48" s="71"/>
      <c r="B48" s="48"/>
      <c r="C48" s="49"/>
      <c r="D48" s="37"/>
      <c r="E48" s="71"/>
      <c r="F48" s="69"/>
      <c r="G48" s="69"/>
      <c r="H48" s="69"/>
      <c r="I48" s="69"/>
      <c r="J48" s="69"/>
      <c r="K48" s="69"/>
      <c r="L48" s="69"/>
      <c r="M48" s="69"/>
      <c r="N48" s="71"/>
      <c r="O48" s="68">
        <f t="shared" si="19"/>
        <v>0</v>
      </c>
      <c r="P48" s="72"/>
      <c r="Q48" s="72"/>
      <c r="R48" s="72"/>
      <c r="S48" s="72">
        <f t="shared" si="7"/>
        <v>0</v>
      </c>
      <c r="T48" s="73">
        <f t="shared" si="8"/>
        <v>0</v>
      </c>
      <c r="U48" s="73">
        <f t="shared" si="3"/>
        <v>0</v>
      </c>
      <c r="V48" s="73">
        <f t="shared" si="20"/>
        <v>0</v>
      </c>
      <c r="W48" s="78"/>
      <c r="X48" s="76">
        <f t="shared" si="9"/>
        <v>0</v>
      </c>
      <c r="Y48" s="114">
        <f t="shared" si="10"/>
        <v>0</v>
      </c>
      <c r="Z48" s="115" t="e">
        <f t="shared" si="11"/>
        <v>#DIV/0!</v>
      </c>
      <c r="AA48" s="75" t="e">
        <f t="shared" si="12"/>
        <v>#DIV/0!</v>
      </c>
      <c r="AB48" s="75" t="e">
        <f t="shared" si="13"/>
        <v>#DIV/0!</v>
      </c>
      <c r="AC48" s="75" t="e">
        <f t="shared" si="14"/>
        <v>#DIV/0!</v>
      </c>
      <c r="AD48" s="76"/>
      <c r="AE48" s="74" t="str">
        <f t="shared" si="5"/>
        <v/>
      </c>
      <c r="AF48" s="76"/>
      <c r="AG48" s="76"/>
      <c r="AH48" s="76" t="b">
        <f t="shared" si="15"/>
        <v>1</v>
      </c>
      <c r="AL48" s="76" t="b">
        <f t="shared" si="17"/>
        <v>1</v>
      </c>
    </row>
    <row r="49" spans="1:41" s="74" customFormat="1" ht="15.95" customHeight="1" x14ac:dyDescent="0.25">
      <c r="A49" s="71"/>
      <c r="B49" s="48"/>
      <c r="C49" s="49"/>
      <c r="D49" s="37"/>
      <c r="E49" s="71"/>
      <c r="F49" s="69"/>
      <c r="G49" s="69"/>
      <c r="H49" s="69"/>
      <c r="I49" s="69"/>
      <c r="J49" s="69"/>
      <c r="K49" s="69"/>
      <c r="L49" s="69"/>
      <c r="M49" s="69"/>
      <c r="N49" s="71"/>
      <c r="O49" s="68">
        <f t="shared" si="19"/>
        <v>0</v>
      </c>
      <c r="P49" s="72"/>
      <c r="Q49" s="72"/>
      <c r="R49" s="72"/>
      <c r="S49" s="72">
        <f t="shared" si="7"/>
        <v>0</v>
      </c>
      <c r="T49" s="73">
        <f t="shared" si="8"/>
        <v>0</v>
      </c>
      <c r="U49" s="73">
        <f t="shared" si="3"/>
        <v>0</v>
      </c>
      <c r="V49" s="73">
        <f t="shared" si="20"/>
        <v>0</v>
      </c>
      <c r="W49" s="78"/>
      <c r="X49" s="76">
        <f t="shared" si="9"/>
        <v>0</v>
      </c>
      <c r="Y49" s="114">
        <f t="shared" si="10"/>
        <v>0</v>
      </c>
      <c r="Z49" s="115" t="e">
        <f t="shared" si="11"/>
        <v>#DIV/0!</v>
      </c>
      <c r="AA49" s="75" t="e">
        <f t="shared" si="12"/>
        <v>#DIV/0!</v>
      </c>
      <c r="AB49" s="75" t="e">
        <f t="shared" si="13"/>
        <v>#DIV/0!</v>
      </c>
      <c r="AC49" s="75" t="e">
        <f t="shared" si="14"/>
        <v>#DIV/0!</v>
      </c>
      <c r="AD49" s="76"/>
      <c r="AE49" s="74" t="str">
        <f t="shared" si="5"/>
        <v/>
      </c>
      <c r="AF49" s="76" t="s">
        <v>231</v>
      </c>
      <c r="AG49" s="76"/>
      <c r="AH49" s="76" t="b">
        <f t="shared" si="15"/>
        <v>1</v>
      </c>
      <c r="AL49" s="76" t="b">
        <f t="shared" si="17"/>
        <v>1</v>
      </c>
    </row>
    <row r="50" spans="1:41" s="74" customFormat="1" ht="15.95" customHeight="1" x14ac:dyDescent="0.25">
      <c r="A50" s="71"/>
      <c r="B50" s="48"/>
      <c r="C50" s="49"/>
      <c r="D50" s="37"/>
      <c r="E50" s="71"/>
      <c r="F50" s="69"/>
      <c r="G50" s="69"/>
      <c r="H50" s="69"/>
      <c r="I50" s="69"/>
      <c r="J50" s="69"/>
      <c r="K50" s="69"/>
      <c r="L50" s="69"/>
      <c r="M50" s="69"/>
      <c r="N50" s="71"/>
      <c r="O50" s="68">
        <f t="shared" si="19"/>
        <v>0</v>
      </c>
      <c r="P50" s="72"/>
      <c r="Q50" s="72"/>
      <c r="R50" s="72"/>
      <c r="S50" s="72">
        <f t="shared" si="7"/>
        <v>0</v>
      </c>
      <c r="T50" s="73">
        <f t="shared" si="8"/>
        <v>0</v>
      </c>
      <c r="U50" s="73">
        <f t="shared" si="3"/>
        <v>0</v>
      </c>
      <c r="V50" s="73">
        <f t="shared" si="20"/>
        <v>0</v>
      </c>
      <c r="W50" s="78"/>
      <c r="X50" s="76">
        <f t="shared" si="9"/>
        <v>0</v>
      </c>
      <c r="Y50" s="114">
        <f t="shared" si="10"/>
        <v>0</v>
      </c>
      <c r="Z50" s="115" t="e">
        <f t="shared" si="11"/>
        <v>#DIV/0!</v>
      </c>
      <c r="AA50" s="75" t="e">
        <f t="shared" si="12"/>
        <v>#DIV/0!</v>
      </c>
      <c r="AB50" s="75" t="e">
        <f t="shared" si="13"/>
        <v>#DIV/0!</v>
      </c>
      <c r="AC50" s="75" t="e">
        <f t="shared" si="14"/>
        <v>#DIV/0!</v>
      </c>
      <c r="AD50" s="76"/>
      <c r="AE50" s="74" t="str">
        <f t="shared" si="5"/>
        <v/>
      </c>
      <c r="AF50" s="76"/>
      <c r="AG50" s="76"/>
      <c r="AH50" s="76" t="b">
        <f t="shared" si="15"/>
        <v>1</v>
      </c>
      <c r="AL50" s="76" t="b">
        <f t="shared" si="17"/>
        <v>1</v>
      </c>
    </row>
    <row r="51" spans="1:41" s="74" customFormat="1" ht="15.95" customHeight="1" x14ac:dyDescent="0.25">
      <c r="A51" s="71"/>
      <c r="B51" s="48"/>
      <c r="C51" s="49"/>
      <c r="D51" s="37"/>
      <c r="E51" s="71"/>
      <c r="F51" s="69"/>
      <c r="G51" s="69"/>
      <c r="H51" s="69"/>
      <c r="I51" s="69"/>
      <c r="J51" s="69"/>
      <c r="K51" s="69"/>
      <c r="L51" s="69"/>
      <c r="M51" s="69"/>
      <c r="N51" s="71"/>
      <c r="O51" s="68">
        <f t="shared" si="19"/>
        <v>0</v>
      </c>
      <c r="P51" s="72"/>
      <c r="Q51" s="72"/>
      <c r="R51" s="72"/>
      <c r="S51" s="72">
        <f t="shared" si="7"/>
        <v>0</v>
      </c>
      <c r="T51" s="73">
        <f t="shared" si="8"/>
        <v>0</v>
      </c>
      <c r="U51" s="73">
        <f t="shared" si="3"/>
        <v>0</v>
      </c>
      <c r="V51" s="73">
        <f t="shared" si="20"/>
        <v>0</v>
      </c>
      <c r="W51" s="78"/>
      <c r="X51" s="76">
        <f t="shared" si="9"/>
        <v>0</v>
      </c>
      <c r="Y51" s="114">
        <f t="shared" si="10"/>
        <v>0</v>
      </c>
      <c r="Z51" s="115" t="e">
        <f t="shared" si="11"/>
        <v>#DIV/0!</v>
      </c>
      <c r="AA51" s="75" t="e">
        <f t="shared" si="12"/>
        <v>#DIV/0!</v>
      </c>
      <c r="AB51" s="75" t="e">
        <f t="shared" si="13"/>
        <v>#DIV/0!</v>
      </c>
      <c r="AC51" s="75" t="e">
        <f t="shared" si="14"/>
        <v>#DIV/0!</v>
      </c>
      <c r="AD51" s="76"/>
      <c r="AE51" s="74" t="str">
        <f t="shared" si="5"/>
        <v/>
      </c>
      <c r="AF51" s="76" t="s">
        <v>231</v>
      </c>
      <c r="AG51" s="76"/>
      <c r="AH51" s="76" t="b">
        <f t="shared" si="15"/>
        <v>1</v>
      </c>
      <c r="AL51" s="76" t="b">
        <f t="shared" si="17"/>
        <v>1</v>
      </c>
    </row>
    <row r="52" spans="1:41" x14ac:dyDescent="0.25">
      <c r="A52" s="8"/>
      <c r="B52" s="23"/>
      <c r="C52" s="8"/>
      <c r="D52" s="21"/>
      <c r="E52" s="21"/>
      <c r="F52" s="21"/>
      <c r="G52" s="8"/>
      <c r="H52" s="8"/>
      <c r="I52" s="8"/>
      <c r="J52" s="8"/>
      <c r="K52" s="24"/>
      <c r="L52" s="8"/>
      <c r="M52" s="21"/>
      <c r="N52" s="8"/>
      <c r="Y52" s="50"/>
      <c r="Z52" s="51"/>
      <c r="AA52" s="56"/>
      <c r="AC52" s="33"/>
      <c r="AD52" s="52"/>
      <c r="AE52" s="74"/>
      <c r="AF52" s="76"/>
      <c r="AG52" s="76"/>
    </row>
    <row r="53" spans="1:41" s="18" customFormat="1" x14ac:dyDescent="0.25">
      <c r="A53" s="1"/>
      <c r="B53" s="105"/>
      <c r="C53" s="106"/>
      <c r="D53" s="107" t="s">
        <v>79</v>
      </c>
      <c r="E53" s="108"/>
      <c r="F53" s="109"/>
      <c r="G53" s="109"/>
      <c r="H53" s="109"/>
      <c r="I53" s="109"/>
      <c r="J53" s="109"/>
      <c r="K53" s="109"/>
      <c r="L53" s="109"/>
      <c r="M53" s="109"/>
      <c r="N53" s="108"/>
      <c r="O53" s="110"/>
      <c r="P53" s="110"/>
      <c r="Q53" s="110"/>
      <c r="R53" s="110"/>
      <c r="S53" s="110"/>
      <c r="T53" s="110"/>
      <c r="U53" s="110"/>
      <c r="V53" s="110"/>
      <c r="W53" s="111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</row>
    <row r="54" spans="1:41" x14ac:dyDescent="0.25">
      <c r="A54" s="7" t="e">
        <v>#N/A</v>
      </c>
      <c r="B54" s="48">
        <v>1100</v>
      </c>
      <c r="C54" s="49"/>
      <c r="D54" s="37" t="s">
        <v>8</v>
      </c>
      <c r="F54" s="69">
        <v>344.16243654822335</v>
      </c>
      <c r="G54" s="81">
        <v>0.2330383480825958</v>
      </c>
      <c r="H54" s="69">
        <v>80.203045685279164</v>
      </c>
      <c r="I54" s="69">
        <v>263.95939086294419</v>
      </c>
      <c r="J54" s="69">
        <f>I54*$M$4</f>
        <v>3.9593908629441628</v>
      </c>
      <c r="K54" s="69">
        <v>260</v>
      </c>
      <c r="L54" s="69"/>
      <c r="M54" s="69"/>
      <c r="O54" s="68">
        <f>VLOOKUP(B54,$B$9:$O$51,14,FALSE)</f>
        <v>367.51269035532994</v>
      </c>
      <c r="P54" s="117">
        <f>Q54/O54</f>
        <v>0.23480662983425404</v>
      </c>
      <c r="Q54" s="72">
        <f>O54-R54</f>
        <v>86.29441624365478</v>
      </c>
      <c r="R54" s="72">
        <f>T54/(1-$V$4)</f>
        <v>281.21827411167516</v>
      </c>
      <c r="S54" s="72">
        <f>R54-T54</f>
        <v>4.2182741116751572</v>
      </c>
      <c r="T54" s="73">
        <f t="shared" ref="T54:T83" si="21">IFERROR(ROUNDUP(K54+(K54*$T$4),0),0)</f>
        <v>277</v>
      </c>
      <c r="U54" s="73">
        <f t="shared" ref="U54:U83" si="22">O54*6</f>
        <v>2205.0761421319794</v>
      </c>
      <c r="V54" s="73">
        <f t="shared" ref="V54:V83" si="23">T54*6</f>
        <v>1662</v>
      </c>
      <c r="W54" s="78"/>
      <c r="X54" s="76">
        <f t="shared" ref="X54:X83" si="24">IF(Q54="",0,O54-Q54-R54)</f>
        <v>0</v>
      </c>
      <c r="Y54" s="114">
        <f t="shared" ref="Y54:Y83" si="25">IF(Q54="",O54-S54-T54,R54-S54-T54)</f>
        <v>0</v>
      </c>
      <c r="Z54" s="115">
        <f t="shared" ref="Z54:Z83" si="26">ROUND(IF(Q54="",S54/O54,S54/R54),4)</f>
        <v>1.4999999999999999E-2</v>
      </c>
      <c r="AA54" s="75">
        <f t="shared" ref="AA54:AA83" si="27">O54/F54-1</f>
        <v>6.7846607669616477E-2</v>
      </c>
      <c r="AB54" s="75">
        <f t="shared" ref="AB54:AB83" si="28">IF(R54="",AA54,R54/I54-1)</f>
        <v>6.5384615384615374E-2</v>
      </c>
      <c r="AC54" s="75">
        <f t="shared" ref="AC54:AC83" si="29">T54/K54-1</f>
        <v>6.5384615384615374E-2</v>
      </c>
      <c r="AE54" s="112" t="s">
        <v>313</v>
      </c>
      <c r="AF54" s="113" t="str">
        <f>B54&amp;D54&amp;F54&amp;G54&amp;H54&amp;I54&amp;J54&amp;K54&amp;L54&amp;M54</f>
        <v>1100Administração (B)344,1624365482230,23303834808259680,2030456852792263,9593908629443,95939086294416260</v>
      </c>
      <c r="AG54" s="76" t="str">
        <f>_xlfn.IFNA(VLOOKUP(AF54,$AE$54:$AE$96,1,FALSE),"")</f>
        <v>1100Administração (B)344,1624365482230,23303834808259680,2030456852792263,9593908629443,95939086294416260</v>
      </c>
      <c r="AH54" s="7" t="b">
        <f>AF54=AG54</f>
        <v>1</v>
      </c>
      <c r="AJ54" s="7" t="str">
        <f>B54&amp;D54&amp;O54&amp;P54&amp;Q54&amp;R54&amp;S54&amp;T54</f>
        <v>1100Administração (B)367,512690355330,23480662983425486,2944162436548281,2182741116754,21827411167516277</v>
      </c>
      <c r="AK54" s="7" t="str">
        <f>'Promo 1ºS - Região N, NE e CO I'!B8&amp;'Promo 1ºS - Região N, NE e CO I'!D8&amp;'Promo 1ºS - Região N, NE e CO I'!F8&amp;'Promo 1ºS - Região N, NE e CO I'!L8&amp;'Promo 1ºS - Região N, NE e CO I'!N8&amp;'Promo 1ºS - Região N, NE e CO I'!P8&amp;'Promo 1ºS - Região N, NE e CO I'!R8&amp;'Promo 1ºS - Região N, NE e CO I'!T8</f>
        <v>1100Administração (B)367,512690355330,23480662983425486,2944162436548281,2182741116754,21827411167516277</v>
      </c>
      <c r="AL54" s="7" t="b">
        <f t="shared" ref="AL54:AL96" si="30">AJ54=AK54</f>
        <v>1</v>
      </c>
    </row>
    <row r="55" spans="1:41" x14ac:dyDescent="0.25">
      <c r="A55" s="7" t="e">
        <v>#N/A</v>
      </c>
      <c r="B55" s="19">
        <v>1124</v>
      </c>
      <c r="C55" s="8"/>
      <c r="D55" s="37" t="s">
        <v>9</v>
      </c>
      <c r="F55" s="69">
        <v>297.46192893401013</v>
      </c>
      <c r="G55" s="81">
        <v>0.28327645051194528</v>
      </c>
      <c r="H55" s="69">
        <v>84.263959390862908</v>
      </c>
      <c r="I55" s="69">
        <v>213.19796954314722</v>
      </c>
      <c r="J55" s="69">
        <f t="shared" ref="J55:J88" si="31">I55*$M$4</f>
        <v>3.1979695431472082</v>
      </c>
      <c r="K55" s="69">
        <v>210</v>
      </c>
      <c r="L55" s="69"/>
      <c r="M55" s="69"/>
      <c r="O55" s="68">
        <f t="shared" ref="O55:O83" si="32">VLOOKUP(B55,$B$9:$O$51,14,FALSE)</f>
        <v>317.76649746192896</v>
      </c>
      <c r="P55" s="117">
        <f t="shared" ref="P55:P83" si="33">Q55/O55</f>
        <v>0.28434504792332277</v>
      </c>
      <c r="Q55" s="72">
        <f t="shared" ref="Q55:Q83" si="34">O55-R55</f>
        <v>90.355329949238609</v>
      </c>
      <c r="R55" s="72">
        <f t="shared" ref="R55:R83" si="35">T55/(1-$V$4)</f>
        <v>227.41116751269035</v>
      </c>
      <c r="S55" s="72">
        <f t="shared" ref="S55:S83" si="36">R55-T55</f>
        <v>3.4111675126903549</v>
      </c>
      <c r="T55" s="73">
        <f t="shared" si="21"/>
        <v>224</v>
      </c>
      <c r="U55" s="73">
        <f t="shared" si="22"/>
        <v>1906.5989847715737</v>
      </c>
      <c r="V55" s="73">
        <f t="shared" si="23"/>
        <v>1344</v>
      </c>
      <c r="W55" s="78"/>
      <c r="X55" s="76">
        <f t="shared" si="24"/>
        <v>0</v>
      </c>
      <c r="Y55" s="114">
        <f t="shared" si="25"/>
        <v>0</v>
      </c>
      <c r="Z55" s="115">
        <f t="shared" si="26"/>
        <v>1.4999999999999999E-2</v>
      </c>
      <c r="AA55" s="75">
        <f t="shared" si="27"/>
        <v>6.8259385665529138E-2</v>
      </c>
      <c r="AB55" s="75">
        <f t="shared" si="28"/>
        <v>6.6666666666666652E-2</v>
      </c>
      <c r="AC55" s="75">
        <f t="shared" si="29"/>
        <v>6.6666666666666652E-2</v>
      </c>
      <c r="AE55" s="112" t="s">
        <v>314</v>
      </c>
      <c r="AF55" s="113" t="str">
        <f t="shared" ref="AF55:AF96" si="37">B55&amp;D55&amp;F55&amp;G55&amp;H55&amp;I55&amp;J55&amp;K55&amp;L55&amp;M55</f>
        <v>1124Análise e Desenvolvimento de Sistemas (T)297,461928934010,28327645051194584,2639593908629213,1979695431473,19796954314721210</v>
      </c>
      <c r="AG55" s="76" t="str">
        <f t="shared" ref="AG55:AG96" si="38">_xlfn.IFNA(VLOOKUP(AF55,$AE$54:$AE$96,1,FALSE),"")</f>
        <v>1124Análise e Desenvolvimento de Sistemas (T)297,461928934010,28327645051194584,2639593908629213,1979695431473,19796954314721210</v>
      </c>
      <c r="AH55" s="7" t="b">
        <f t="shared" ref="AH55:AH96" si="39">AF55=AG55</f>
        <v>1</v>
      </c>
      <c r="AJ55" s="7" t="str">
        <f t="shared" ref="AJ55:AJ96" si="40">B55&amp;D55&amp;O55&amp;P55&amp;Q55&amp;R55&amp;S55&amp;T55</f>
        <v>1124Análise e Desenvolvimento de Sistemas (T)317,7664974619290,28434504792332390,3553299492386227,411167512693,41116751269035224</v>
      </c>
      <c r="AK55" s="7" t="str">
        <f>'Promo 1ºS - Região N, NE e CO I'!B9&amp;'Promo 1ºS - Região N, NE e CO I'!D9&amp;'Promo 1ºS - Região N, NE e CO I'!F9&amp;'Promo 1ºS - Região N, NE e CO I'!L9&amp;'Promo 1ºS - Região N, NE e CO I'!N9&amp;'Promo 1ºS - Região N, NE e CO I'!P9&amp;'Promo 1ºS - Região N, NE e CO I'!R9&amp;'Promo 1ºS - Região N, NE e CO I'!T9</f>
        <v>1124Análise e Desenvolvimento de Sistemas (T)317,7664974619290,28434504792332390,3553299492386227,411167512693,41116751269035224</v>
      </c>
      <c r="AL55" s="7" t="b">
        <f t="shared" si="30"/>
        <v>1</v>
      </c>
    </row>
    <row r="56" spans="1:41" x14ac:dyDescent="0.25">
      <c r="A56" s="7">
        <v>1133</v>
      </c>
      <c r="B56" s="19">
        <v>1133</v>
      </c>
      <c r="C56" s="8"/>
      <c r="D56" s="37" t="s">
        <v>55</v>
      </c>
      <c r="F56" s="69">
        <v>264.97461928934013</v>
      </c>
      <c r="G56" s="81">
        <v>0.19540229885057472</v>
      </c>
      <c r="H56" s="69">
        <v>51.776649746192902</v>
      </c>
      <c r="I56" s="69">
        <v>213.19796954314722</v>
      </c>
      <c r="J56" s="69">
        <f t="shared" si="31"/>
        <v>3.1979695431472082</v>
      </c>
      <c r="K56" s="69">
        <v>210</v>
      </c>
      <c r="L56" s="69"/>
      <c r="M56" s="69"/>
      <c r="O56" s="68">
        <f t="shared" si="32"/>
        <v>282.23350253807109</v>
      </c>
      <c r="P56" s="117">
        <f t="shared" si="33"/>
        <v>0.19424460431654683</v>
      </c>
      <c r="Q56" s="72">
        <f t="shared" si="34"/>
        <v>54.822335025380738</v>
      </c>
      <c r="R56" s="72">
        <f t="shared" si="35"/>
        <v>227.41116751269035</v>
      </c>
      <c r="S56" s="72">
        <f t="shared" si="36"/>
        <v>3.4111675126903549</v>
      </c>
      <c r="T56" s="73">
        <f t="shared" si="21"/>
        <v>224</v>
      </c>
      <c r="U56" s="73">
        <f t="shared" si="22"/>
        <v>1693.4010152284266</v>
      </c>
      <c r="V56" s="73">
        <f t="shared" si="23"/>
        <v>1344</v>
      </c>
      <c r="W56" s="78"/>
      <c r="X56" s="76">
        <f t="shared" si="24"/>
        <v>0</v>
      </c>
      <c r="Y56" s="114">
        <f t="shared" si="25"/>
        <v>0</v>
      </c>
      <c r="Z56" s="115">
        <f t="shared" si="26"/>
        <v>1.4999999999999999E-2</v>
      </c>
      <c r="AA56" s="75">
        <f t="shared" si="27"/>
        <v>6.5134099616858343E-2</v>
      </c>
      <c r="AB56" s="75">
        <f t="shared" si="28"/>
        <v>6.6666666666666652E-2</v>
      </c>
      <c r="AC56" s="75">
        <f t="shared" si="29"/>
        <v>6.6666666666666652E-2</v>
      </c>
      <c r="AE56" s="112" t="s">
        <v>315</v>
      </c>
      <c r="AF56" s="113" t="str">
        <f t="shared" si="37"/>
        <v>1133Análise e Desenvolvimento de Sistemas (T) (Online)264,974619289340,19540229885057551,7766497461929213,1979695431473,19796954314721210</v>
      </c>
      <c r="AG56" s="76" t="str">
        <f t="shared" si="38"/>
        <v>1133Análise e Desenvolvimento de Sistemas (T) (Online)264,974619289340,19540229885057551,7766497461929213,1979695431473,19796954314721210</v>
      </c>
      <c r="AH56" s="7" t="b">
        <f t="shared" si="39"/>
        <v>1</v>
      </c>
      <c r="AJ56" s="7" t="str">
        <f t="shared" si="40"/>
        <v>1133Análise e Desenvolvimento de Sistemas (T) (Online)282,2335025380710,19424460431654754,8223350253807227,411167512693,41116751269035224</v>
      </c>
      <c r="AK56" s="7" t="str">
        <f>'Promo 1ºS - Região N, NE e CO I'!B10&amp;'Promo 1ºS - Região N, NE e CO I'!D10&amp;'Promo 1ºS - Região N, NE e CO I'!F10&amp;'Promo 1ºS - Região N, NE e CO I'!L10&amp;'Promo 1ºS - Região N, NE e CO I'!N10&amp;'Promo 1ºS - Região N, NE e CO I'!P10&amp;'Promo 1ºS - Região N, NE e CO I'!R10&amp;'Promo 1ºS - Região N, NE e CO I'!T10</f>
        <v>1133Análise e Desenvolvimento de Sistemas (T) (Online)282,2335025380710,19424460431654754,8223350253807227,411167512693,41116751269035224</v>
      </c>
      <c r="AL56" s="7" t="b">
        <f t="shared" si="30"/>
        <v>1</v>
      </c>
    </row>
    <row r="57" spans="1:41" x14ac:dyDescent="0.25">
      <c r="A57" s="7">
        <v>2007</v>
      </c>
      <c r="B57" s="19">
        <v>2007</v>
      </c>
      <c r="C57" s="8"/>
      <c r="D57" s="37" t="s">
        <v>52</v>
      </c>
      <c r="F57" s="69">
        <v>293.40101522842639</v>
      </c>
      <c r="G57" s="81">
        <v>0.27335640138408296</v>
      </c>
      <c r="H57" s="69">
        <v>80.203045685279164</v>
      </c>
      <c r="I57" s="69">
        <v>213.19796954314722</v>
      </c>
      <c r="J57" s="69">
        <f t="shared" si="31"/>
        <v>3.1979695431472082</v>
      </c>
      <c r="K57" s="69">
        <v>210</v>
      </c>
      <c r="L57" s="69"/>
      <c r="M57" s="69"/>
      <c r="O57" s="68">
        <f t="shared" si="32"/>
        <v>312.69035532994923</v>
      </c>
      <c r="P57" s="117">
        <f t="shared" si="33"/>
        <v>0.27272727272727271</v>
      </c>
      <c r="Q57" s="72">
        <f t="shared" si="34"/>
        <v>85.279187817258872</v>
      </c>
      <c r="R57" s="72">
        <f t="shared" si="35"/>
        <v>227.41116751269035</v>
      </c>
      <c r="S57" s="72">
        <f t="shared" si="36"/>
        <v>3.4111675126903549</v>
      </c>
      <c r="T57" s="73">
        <f t="shared" si="21"/>
        <v>224</v>
      </c>
      <c r="U57" s="73">
        <f t="shared" si="22"/>
        <v>1876.1421319796955</v>
      </c>
      <c r="V57" s="73">
        <f t="shared" si="23"/>
        <v>1344</v>
      </c>
      <c r="W57" s="78"/>
      <c r="X57" s="76">
        <f t="shared" si="24"/>
        <v>0</v>
      </c>
      <c r="Y57" s="114">
        <f t="shared" si="25"/>
        <v>0</v>
      </c>
      <c r="Z57" s="115">
        <f t="shared" si="26"/>
        <v>1.4999999999999999E-2</v>
      </c>
      <c r="AA57" s="75">
        <f t="shared" si="27"/>
        <v>6.5743944636678098E-2</v>
      </c>
      <c r="AB57" s="75">
        <f t="shared" si="28"/>
        <v>6.6666666666666652E-2</v>
      </c>
      <c r="AC57" s="75">
        <f t="shared" si="29"/>
        <v>6.6666666666666652E-2</v>
      </c>
      <c r="AE57" s="112" t="s">
        <v>316</v>
      </c>
      <c r="AF57" s="113" t="str">
        <f t="shared" si="37"/>
        <v>2007Ciências Biológicas (Segunda Licenciatura)293,4010152284260,27335640138408380,2030456852792213,1979695431473,19796954314721210</v>
      </c>
      <c r="AG57" s="76" t="str">
        <f t="shared" si="38"/>
        <v>2007Ciências Biológicas (Segunda Licenciatura)293,4010152284260,27335640138408380,2030456852792213,1979695431473,19796954314721210</v>
      </c>
      <c r="AH57" s="7" t="b">
        <f t="shared" si="39"/>
        <v>1</v>
      </c>
      <c r="AJ57" s="7" t="str">
        <f t="shared" si="40"/>
        <v>2007Ciências Biológicas (Segunda Licenciatura)312,6903553299490,27272727272727385,2791878172589227,411167512693,41116751269035224</v>
      </c>
      <c r="AK57" s="7" t="str">
        <f>'Promo 1ºS - Região N, NE e CO I'!B11&amp;'Promo 1ºS - Região N, NE e CO I'!D11&amp;'Promo 1ºS - Região N, NE e CO I'!F11&amp;'Promo 1ºS - Região N, NE e CO I'!L11&amp;'Promo 1ºS - Região N, NE e CO I'!N11&amp;'Promo 1ºS - Região N, NE e CO I'!P11&amp;'Promo 1ºS - Região N, NE e CO I'!R11&amp;'Promo 1ºS - Região N, NE e CO I'!T11</f>
        <v>2007Ciências Biológicas (Segunda Licenciatura)312,6903553299490,27272727272727385,2791878172589227,411167512693,41116751269035224</v>
      </c>
      <c r="AL57" s="7" t="b">
        <f t="shared" si="30"/>
        <v>1</v>
      </c>
    </row>
    <row r="58" spans="1:41" x14ac:dyDescent="0.25">
      <c r="A58" s="7">
        <v>1116</v>
      </c>
      <c r="B58" s="19">
        <v>1116</v>
      </c>
      <c r="C58" s="8"/>
      <c r="D58" s="37" t="s">
        <v>50</v>
      </c>
      <c r="F58" s="69">
        <v>309.64467005076142</v>
      </c>
      <c r="G58" s="81">
        <v>0.31147540983606553</v>
      </c>
      <c r="H58" s="69">
        <v>96.446700507614196</v>
      </c>
      <c r="I58" s="69">
        <v>213.19796954314722</v>
      </c>
      <c r="J58" s="69">
        <f t="shared" si="31"/>
        <v>3.1979695431472082</v>
      </c>
      <c r="K58" s="69">
        <v>210</v>
      </c>
      <c r="L58" s="69"/>
      <c r="M58" s="69"/>
      <c r="O58" s="68">
        <f t="shared" si="32"/>
        <v>329.94923857868019</v>
      </c>
      <c r="P58" s="117">
        <f t="shared" si="33"/>
        <v>0.31076923076923074</v>
      </c>
      <c r="Q58" s="72">
        <f t="shared" si="34"/>
        <v>102.53807106598984</v>
      </c>
      <c r="R58" s="72">
        <f t="shared" si="35"/>
        <v>227.41116751269035</v>
      </c>
      <c r="S58" s="72">
        <f t="shared" si="36"/>
        <v>3.4111675126903549</v>
      </c>
      <c r="T58" s="73">
        <f t="shared" si="21"/>
        <v>224</v>
      </c>
      <c r="U58" s="73">
        <f t="shared" si="22"/>
        <v>1979.6954314720811</v>
      </c>
      <c r="V58" s="73">
        <f t="shared" si="23"/>
        <v>1344</v>
      </c>
      <c r="W58" s="78"/>
      <c r="X58" s="76">
        <f t="shared" si="24"/>
        <v>0</v>
      </c>
      <c r="Y58" s="114">
        <f t="shared" si="25"/>
        <v>0</v>
      </c>
      <c r="Z58" s="115">
        <f t="shared" si="26"/>
        <v>1.4999999999999999E-2</v>
      </c>
      <c r="AA58" s="75">
        <f t="shared" si="27"/>
        <v>6.5573770491803351E-2</v>
      </c>
      <c r="AB58" s="75">
        <f t="shared" si="28"/>
        <v>6.6666666666666652E-2</v>
      </c>
      <c r="AC58" s="75">
        <f t="shared" si="29"/>
        <v>6.6666666666666652E-2</v>
      </c>
      <c r="AE58" s="112" t="s">
        <v>317</v>
      </c>
      <c r="AF58" s="113" t="str">
        <f t="shared" si="37"/>
        <v>1116Ciências Contábeis (B) (Online)309,6446700507610,31147540983606696,4467005076142213,1979695431473,19796954314721210</v>
      </c>
      <c r="AG58" s="76" t="str">
        <f t="shared" si="38"/>
        <v>1116Ciências Contábeis (B) (Online)309,6446700507610,31147540983606696,4467005076142213,1979695431473,19796954314721210</v>
      </c>
      <c r="AH58" s="7" t="b">
        <f t="shared" si="39"/>
        <v>1</v>
      </c>
      <c r="AJ58" s="7" t="str">
        <f t="shared" si="40"/>
        <v>1116Ciências Contábeis (B) (Online)329,949238578680,310769230769231102,53807106599227,411167512693,41116751269035224</v>
      </c>
      <c r="AK58" s="7" t="str">
        <f>'Promo 1ºS - Região N, NE e CO I'!B12&amp;'Promo 1ºS - Região N, NE e CO I'!D12&amp;'Promo 1ºS - Região N, NE e CO I'!F12&amp;'Promo 1ºS - Região N, NE e CO I'!L12&amp;'Promo 1ºS - Região N, NE e CO I'!N12&amp;'Promo 1ºS - Região N, NE e CO I'!P12&amp;'Promo 1ºS - Região N, NE e CO I'!R12&amp;'Promo 1ºS - Região N, NE e CO I'!T12</f>
        <v>1116Ciências Contábeis (B) (Online)329,949238578680,310769230769231102,53807106599227,411167512693,41116751269035224</v>
      </c>
      <c r="AL58" s="7" t="b">
        <f t="shared" si="30"/>
        <v>1</v>
      </c>
    </row>
    <row r="59" spans="1:41" x14ac:dyDescent="0.25">
      <c r="A59" s="7">
        <v>1107</v>
      </c>
      <c r="B59" s="19">
        <v>1107</v>
      </c>
      <c r="C59" s="8"/>
      <c r="D59" s="37" t="s">
        <v>10</v>
      </c>
      <c r="F59" s="69">
        <v>310.65989847715736</v>
      </c>
      <c r="G59" s="81">
        <v>0.24836601307189538</v>
      </c>
      <c r="H59" s="69">
        <v>77.157360406091357</v>
      </c>
      <c r="I59" s="69">
        <v>233.502538071066</v>
      </c>
      <c r="J59" s="69">
        <f t="shared" si="31"/>
        <v>3.5025380710659899</v>
      </c>
      <c r="K59" s="69">
        <v>230</v>
      </c>
      <c r="L59" s="69"/>
      <c r="M59" s="69"/>
      <c r="O59" s="68">
        <f t="shared" si="32"/>
        <v>330.96446700507613</v>
      </c>
      <c r="P59" s="117">
        <f t="shared" si="33"/>
        <v>0.24846625766871167</v>
      </c>
      <c r="Q59" s="72">
        <f t="shared" si="34"/>
        <v>82.233502538071065</v>
      </c>
      <c r="R59" s="72">
        <f t="shared" si="35"/>
        <v>248.73096446700507</v>
      </c>
      <c r="S59" s="72">
        <f t="shared" si="36"/>
        <v>3.7309644670050659</v>
      </c>
      <c r="T59" s="73">
        <f t="shared" si="21"/>
        <v>245</v>
      </c>
      <c r="U59" s="73">
        <f t="shared" si="22"/>
        <v>1985.7868020304568</v>
      </c>
      <c r="V59" s="73">
        <f t="shared" si="23"/>
        <v>1470</v>
      </c>
      <c r="W59" s="78"/>
      <c r="X59" s="76">
        <f t="shared" si="24"/>
        <v>0</v>
      </c>
      <c r="Y59" s="114">
        <f t="shared" si="25"/>
        <v>0</v>
      </c>
      <c r="Z59" s="115">
        <f t="shared" si="26"/>
        <v>1.4999999999999999E-2</v>
      </c>
      <c r="AA59" s="75">
        <f t="shared" si="27"/>
        <v>6.5359477124182996E-2</v>
      </c>
      <c r="AB59" s="75">
        <f t="shared" si="28"/>
        <v>6.5217391304347672E-2</v>
      </c>
      <c r="AC59" s="75">
        <f t="shared" si="29"/>
        <v>6.5217391304347894E-2</v>
      </c>
      <c r="AE59" s="112" t="s">
        <v>318</v>
      </c>
      <c r="AF59" s="113" t="str">
        <f t="shared" si="37"/>
        <v>1107Ciências Sociais (L)310,6598984771570,24836601307189577,1573604060914233,5025380710663,50253807106599230</v>
      </c>
      <c r="AG59" s="76" t="str">
        <f t="shared" si="38"/>
        <v>1107Ciências Sociais (L)310,6598984771570,24836601307189577,1573604060914233,5025380710663,50253807106599230</v>
      </c>
      <c r="AH59" s="7" t="b">
        <f t="shared" si="39"/>
        <v>1</v>
      </c>
      <c r="AJ59" s="7" t="str">
        <f t="shared" si="40"/>
        <v>1107Ciências Sociais (L)330,9644670050760,24846625766871282,2335025380711248,7309644670053,73096446700507245</v>
      </c>
      <c r="AK59" s="7" t="str">
        <f>'Promo 1ºS - Região N, NE e CO I'!B13&amp;'Promo 1ºS - Região N, NE e CO I'!D13&amp;'Promo 1ºS - Região N, NE e CO I'!F13&amp;'Promo 1ºS - Região N, NE e CO I'!L13&amp;'Promo 1ºS - Região N, NE e CO I'!N13&amp;'Promo 1ºS - Região N, NE e CO I'!P13&amp;'Promo 1ºS - Região N, NE e CO I'!R13&amp;'Promo 1ºS - Região N, NE e CO I'!T13</f>
        <v>1107Ciências Sociais (L)330,9644670050760,24846625766871282,2335025380711248,7309644670053,73096446700507245</v>
      </c>
      <c r="AL59" s="7" t="b">
        <f t="shared" si="30"/>
        <v>1</v>
      </c>
    </row>
    <row r="60" spans="1:41" x14ac:dyDescent="0.25">
      <c r="A60" s="7">
        <v>2008</v>
      </c>
      <c r="B60" s="19">
        <v>2008</v>
      </c>
      <c r="C60" s="8"/>
      <c r="D60" s="37" t="s">
        <v>36</v>
      </c>
      <c r="F60" s="69">
        <v>293.40101522842639</v>
      </c>
      <c r="G60" s="81">
        <v>0.27335640138408296</v>
      </c>
      <c r="H60" s="69">
        <v>80.203045685279164</v>
      </c>
      <c r="I60" s="69">
        <v>213.19796954314722</v>
      </c>
      <c r="J60" s="69">
        <f t="shared" si="31"/>
        <v>3.1979695431472082</v>
      </c>
      <c r="K60" s="69">
        <v>210</v>
      </c>
      <c r="L60" s="69"/>
      <c r="M60" s="69"/>
      <c r="O60" s="68">
        <f t="shared" si="32"/>
        <v>312.69035532994923</v>
      </c>
      <c r="P60" s="117">
        <f t="shared" si="33"/>
        <v>0.27272727272727271</v>
      </c>
      <c r="Q60" s="72">
        <f t="shared" si="34"/>
        <v>85.279187817258872</v>
      </c>
      <c r="R60" s="72">
        <f t="shared" si="35"/>
        <v>227.41116751269035</v>
      </c>
      <c r="S60" s="72">
        <f t="shared" si="36"/>
        <v>3.4111675126903549</v>
      </c>
      <c r="T60" s="73">
        <f t="shared" si="21"/>
        <v>224</v>
      </c>
      <c r="U60" s="73">
        <f t="shared" si="22"/>
        <v>1876.1421319796955</v>
      </c>
      <c r="V60" s="73">
        <f t="shared" si="23"/>
        <v>1344</v>
      </c>
      <c r="W60" s="78"/>
      <c r="X60" s="76">
        <f t="shared" si="24"/>
        <v>0</v>
      </c>
      <c r="Y60" s="114">
        <f t="shared" si="25"/>
        <v>0</v>
      </c>
      <c r="Z60" s="115">
        <f t="shared" si="26"/>
        <v>1.4999999999999999E-2</v>
      </c>
      <c r="AA60" s="75">
        <f t="shared" si="27"/>
        <v>6.5743944636678098E-2</v>
      </c>
      <c r="AB60" s="75">
        <f t="shared" si="28"/>
        <v>6.6666666666666652E-2</v>
      </c>
      <c r="AC60" s="75">
        <f t="shared" si="29"/>
        <v>6.6666666666666652E-2</v>
      </c>
      <c r="AE60" s="112" t="s">
        <v>319</v>
      </c>
      <c r="AF60" s="113" t="str">
        <f t="shared" si="37"/>
        <v>2008Ciências Sociais (Segunda Licenciatura)293,4010152284260,27335640138408380,2030456852792213,1979695431473,19796954314721210</v>
      </c>
      <c r="AG60" s="76" t="str">
        <f t="shared" si="38"/>
        <v>2008Ciências Sociais (Segunda Licenciatura)293,4010152284260,27335640138408380,2030456852792213,1979695431473,19796954314721210</v>
      </c>
      <c r="AH60" s="7" t="b">
        <f t="shared" si="39"/>
        <v>1</v>
      </c>
      <c r="AJ60" s="7" t="str">
        <f t="shared" si="40"/>
        <v>2008Ciências Sociais (Segunda Licenciatura)312,6903553299490,27272727272727385,2791878172589227,411167512693,41116751269035224</v>
      </c>
      <c r="AK60" s="7" t="str">
        <f>'Promo 1ºS - Região N, NE e CO I'!B14&amp;'Promo 1ºS - Região N, NE e CO I'!D14&amp;'Promo 1ºS - Região N, NE e CO I'!F14&amp;'Promo 1ºS - Região N, NE e CO I'!L14&amp;'Promo 1ºS - Região N, NE e CO I'!N14&amp;'Promo 1ºS - Região N, NE e CO I'!P14&amp;'Promo 1ºS - Região N, NE e CO I'!R14&amp;'Promo 1ºS - Região N, NE e CO I'!T14</f>
        <v>2008Ciências Sociais (Segunda Licenciatura)312,6903553299490,27272727272727385,2791878172589227,411167512693,41116751269035224</v>
      </c>
      <c r="AL60" s="7" t="b">
        <f t="shared" si="30"/>
        <v>1</v>
      </c>
    </row>
    <row r="61" spans="1:41" x14ac:dyDescent="0.25">
      <c r="A61" s="7">
        <v>1112</v>
      </c>
      <c r="B61" s="19">
        <v>1112</v>
      </c>
      <c r="C61" s="8"/>
      <c r="D61" s="37" t="s">
        <v>11</v>
      </c>
      <c r="F61" s="69">
        <v>297.46192893401013</v>
      </c>
      <c r="G61" s="81">
        <v>0.28327645051194528</v>
      </c>
      <c r="H61" s="69">
        <v>84.263959390862908</v>
      </c>
      <c r="I61" s="69">
        <v>213.19796954314722</v>
      </c>
      <c r="J61" s="69">
        <f t="shared" si="31"/>
        <v>3.1979695431472082</v>
      </c>
      <c r="K61" s="69">
        <v>210</v>
      </c>
      <c r="L61" s="69"/>
      <c r="M61" s="69"/>
      <c r="O61" s="68">
        <f t="shared" si="32"/>
        <v>317.76649746192896</v>
      </c>
      <c r="P61" s="117">
        <f t="shared" si="33"/>
        <v>0.28434504792332277</v>
      </c>
      <c r="Q61" s="72">
        <f t="shared" si="34"/>
        <v>90.355329949238609</v>
      </c>
      <c r="R61" s="72">
        <f t="shared" si="35"/>
        <v>227.41116751269035</v>
      </c>
      <c r="S61" s="72">
        <f t="shared" si="36"/>
        <v>3.4111675126903549</v>
      </c>
      <c r="T61" s="73">
        <f t="shared" si="21"/>
        <v>224</v>
      </c>
      <c r="U61" s="73">
        <f t="shared" si="22"/>
        <v>1906.5989847715737</v>
      </c>
      <c r="V61" s="73">
        <f t="shared" si="23"/>
        <v>1344</v>
      </c>
      <c r="W61" s="78"/>
      <c r="X61" s="76">
        <f t="shared" si="24"/>
        <v>0</v>
      </c>
      <c r="Y61" s="114">
        <f t="shared" si="25"/>
        <v>0</v>
      </c>
      <c r="Z61" s="115">
        <f t="shared" si="26"/>
        <v>1.4999999999999999E-2</v>
      </c>
      <c r="AA61" s="75">
        <f t="shared" si="27"/>
        <v>6.8259385665529138E-2</v>
      </c>
      <c r="AB61" s="75">
        <f t="shared" si="28"/>
        <v>6.6666666666666652E-2</v>
      </c>
      <c r="AC61" s="75">
        <f t="shared" si="29"/>
        <v>6.6666666666666652E-2</v>
      </c>
      <c r="AE61" s="112" t="s">
        <v>320</v>
      </c>
      <c r="AF61" s="113" t="str">
        <f t="shared" si="37"/>
        <v>1112Gestão Ambiental (T)297,461928934010,28327645051194584,2639593908629213,1979695431473,19796954314721210</v>
      </c>
      <c r="AG61" s="76" t="str">
        <f t="shared" si="38"/>
        <v>1112Gestão Ambiental (T)297,461928934010,28327645051194584,2639593908629213,1979695431473,19796954314721210</v>
      </c>
      <c r="AH61" s="7" t="b">
        <f t="shared" si="39"/>
        <v>1</v>
      </c>
      <c r="AJ61" s="7" t="str">
        <f t="shared" si="40"/>
        <v>1112Gestão Ambiental (T)317,7664974619290,28434504792332390,3553299492386227,411167512693,41116751269035224</v>
      </c>
      <c r="AK61" s="7" t="str">
        <f>'Promo 1ºS - Região N, NE e CO I'!B15&amp;'Promo 1ºS - Região N, NE e CO I'!D15&amp;'Promo 1ºS - Região N, NE e CO I'!F15&amp;'Promo 1ºS - Região N, NE e CO I'!L15&amp;'Promo 1ºS - Região N, NE e CO I'!N15&amp;'Promo 1ºS - Região N, NE e CO I'!P15&amp;'Promo 1ºS - Região N, NE e CO I'!R15&amp;'Promo 1ºS - Região N, NE e CO I'!T15</f>
        <v>1112Gestão Ambiental (T)317,7664974619290,28434504792332390,3553299492386227,411167512693,41116751269035224</v>
      </c>
      <c r="AL61" s="7" t="b">
        <f t="shared" si="30"/>
        <v>1</v>
      </c>
    </row>
    <row r="62" spans="1:41" x14ac:dyDescent="0.25">
      <c r="A62" s="7">
        <v>1117</v>
      </c>
      <c r="B62" s="19">
        <v>1117</v>
      </c>
      <c r="C62" s="8"/>
      <c r="D62" s="37" t="s">
        <v>43</v>
      </c>
      <c r="F62" s="69">
        <v>264.97461928934013</v>
      </c>
      <c r="G62" s="81">
        <v>0.19540229885057472</v>
      </c>
      <c r="H62" s="69">
        <v>51.776649746192902</v>
      </c>
      <c r="I62" s="69">
        <v>213.19796954314722</v>
      </c>
      <c r="J62" s="69">
        <f t="shared" si="31"/>
        <v>3.1979695431472082</v>
      </c>
      <c r="K62" s="69">
        <v>210</v>
      </c>
      <c r="L62" s="69"/>
      <c r="M62" s="69"/>
      <c r="O62" s="68">
        <f t="shared" si="32"/>
        <v>282.23350253807109</v>
      </c>
      <c r="P62" s="117">
        <f t="shared" si="33"/>
        <v>0.19424460431654683</v>
      </c>
      <c r="Q62" s="72">
        <f t="shared" si="34"/>
        <v>54.822335025380738</v>
      </c>
      <c r="R62" s="72">
        <f t="shared" si="35"/>
        <v>227.41116751269035</v>
      </c>
      <c r="S62" s="72">
        <f t="shared" si="36"/>
        <v>3.4111675126903549</v>
      </c>
      <c r="T62" s="73">
        <f t="shared" si="21"/>
        <v>224</v>
      </c>
      <c r="U62" s="73">
        <f t="shared" si="22"/>
        <v>1693.4010152284266</v>
      </c>
      <c r="V62" s="73">
        <f t="shared" si="23"/>
        <v>1344</v>
      </c>
      <c r="W62" s="78"/>
      <c r="X62" s="76">
        <f t="shared" si="24"/>
        <v>0</v>
      </c>
      <c r="Y62" s="114">
        <f t="shared" si="25"/>
        <v>0</v>
      </c>
      <c r="Z62" s="115">
        <f t="shared" si="26"/>
        <v>1.4999999999999999E-2</v>
      </c>
      <c r="AA62" s="75">
        <f t="shared" si="27"/>
        <v>6.5134099616858343E-2</v>
      </c>
      <c r="AB62" s="75">
        <f t="shared" si="28"/>
        <v>6.6666666666666652E-2</v>
      </c>
      <c r="AC62" s="75">
        <f t="shared" si="29"/>
        <v>6.6666666666666652E-2</v>
      </c>
      <c r="AE62" s="112" t="s">
        <v>321</v>
      </c>
      <c r="AF62" s="113" t="str">
        <f t="shared" si="37"/>
        <v>1117Gestão Comercial (T) (Online)264,974619289340,19540229885057551,7766497461929213,1979695431473,19796954314721210</v>
      </c>
      <c r="AG62" s="76" t="str">
        <f t="shared" si="38"/>
        <v>1117Gestão Comercial (T) (Online)264,974619289340,19540229885057551,7766497461929213,1979695431473,19796954314721210</v>
      </c>
      <c r="AH62" s="7" t="b">
        <f t="shared" si="39"/>
        <v>1</v>
      </c>
      <c r="AJ62" s="7" t="str">
        <f t="shared" si="40"/>
        <v>1117Gestão Comercial (T) (Online)282,2335025380710,19424460431654754,8223350253807227,411167512693,41116751269035224</v>
      </c>
      <c r="AK62" s="7" t="str">
        <f>'Promo 1ºS - Região N, NE e CO I'!B16&amp;'Promo 1ºS - Região N, NE e CO I'!D16&amp;'Promo 1ºS - Região N, NE e CO I'!F16&amp;'Promo 1ºS - Região N, NE e CO I'!L16&amp;'Promo 1ºS - Região N, NE e CO I'!N16&amp;'Promo 1ºS - Região N, NE e CO I'!P16&amp;'Promo 1ºS - Região N, NE e CO I'!R16&amp;'Promo 1ºS - Região N, NE e CO I'!T16</f>
        <v>1117Gestão Comercial (T) (Online)282,2335025380710,19424460431654754,8223350253807227,411167512693,41116751269035224</v>
      </c>
      <c r="AL62" s="7" t="b">
        <f t="shared" si="30"/>
        <v>1</v>
      </c>
    </row>
    <row r="63" spans="1:41" x14ac:dyDescent="0.25">
      <c r="A63" s="7" t="e">
        <v>#N/A</v>
      </c>
      <c r="B63" s="19">
        <v>1129</v>
      </c>
      <c r="C63" s="8"/>
      <c r="D63" s="37" t="s">
        <v>119</v>
      </c>
      <c r="F63" s="69">
        <v>264.97461928934013</v>
      </c>
      <c r="G63" s="81">
        <v>0.19540229885057472</v>
      </c>
      <c r="H63" s="69">
        <v>51.776649746192902</v>
      </c>
      <c r="I63" s="69">
        <v>213.19796954314722</v>
      </c>
      <c r="J63" s="69">
        <f t="shared" si="31"/>
        <v>3.1979695431472082</v>
      </c>
      <c r="K63" s="69">
        <v>210</v>
      </c>
      <c r="L63" s="69"/>
      <c r="M63" s="69"/>
      <c r="O63" s="68">
        <f t="shared" si="32"/>
        <v>282.23350253807109</v>
      </c>
      <c r="P63" s="117">
        <f t="shared" si="33"/>
        <v>0.19424460431654683</v>
      </c>
      <c r="Q63" s="72">
        <f t="shared" si="34"/>
        <v>54.822335025380738</v>
      </c>
      <c r="R63" s="72">
        <f t="shared" si="35"/>
        <v>227.41116751269035</v>
      </c>
      <c r="S63" s="72">
        <f t="shared" si="36"/>
        <v>3.4111675126903549</v>
      </c>
      <c r="T63" s="73">
        <f t="shared" si="21"/>
        <v>224</v>
      </c>
      <c r="U63" s="73">
        <f t="shared" si="22"/>
        <v>1693.4010152284266</v>
      </c>
      <c r="V63" s="73">
        <f t="shared" si="23"/>
        <v>1344</v>
      </c>
      <c r="W63" s="78"/>
      <c r="X63" s="76">
        <f t="shared" si="24"/>
        <v>0</v>
      </c>
      <c r="Y63" s="114">
        <f t="shared" si="25"/>
        <v>0</v>
      </c>
      <c r="Z63" s="115">
        <f t="shared" si="26"/>
        <v>1.4999999999999999E-2</v>
      </c>
      <c r="AA63" s="75">
        <f t="shared" si="27"/>
        <v>6.5134099616858343E-2</v>
      </c>
      <c r="AB63" s="75">
        <f t="shared" si="28"/>
        <v>6.6666666666666652E-2</v>
      </c>
      <c r="AC63" s="75">
        <f t="shared" si="29"/>
        <v>6.6666666666666652E-2</v>
      </c>
      <c r="AE63" s="112" t="s">
        <v>322</v>
      </c>
      <c r="AF63" s="113" t="str">
        <f t="shared" si="37"/>
        <v>1129Gestão Hospitalar (T)264,974619289340,19540229885057551,7766497461929213,1979695431473,19796954314721210</v>
      </c>
      <c r="AG63" s="76" t="str">
        <f t="shared" si="38"/>
        <v>1129Gestão Hospitalar (T)264,974619289340,19540229885057551,7766497461929213,1979695431473,19796954314721210</v>
      </c>
      <c r="AH63" s="7" t="b">
        <f t="shared" si="39"/>
        <v>1</v>
      </c>
      <c r="AJ63" s="7" t="str">
        <f t="shared" si="40"/>
        <v>1129Gestão Hospitalar (T)282,2335025380710,19424460431654754,8223350253807227,411167512693,41116751269035224</v>
      </c>
      <c r="AK63" s="7" t="str">
        <f>'Promo 1ºS - Região N, NE e CO I'!B17&amp;'Promo 1ºS - Região N, NE e CO I'!D17&amp;'Promo 1ºS - Região N, NE e CO I'!F17&amp;'Promo 1ºS - Região N, NE e CO I'!L17&amp;'Promo 1ºS - Região N, NE e CO I'!N17&amp;'Promo 1ºS - Região N, NE e CO I'!P17&amp;'Promo 1ºS - Região N, NE e CO I'!R17&amp;'Promo 1ºS - Região N, NE e CO I'!T17</f>
        <v>1129Gestão Hospitalar (T)282,2335025380710,19424460431654754,8223350253807227,411167512693,41116751269035224</v>
      </c>
      <c r="AL63" s="7" t="b">
        <f t="shared" si="30"/>
        <v>1</v>
      </c>
    </row>
    <row r="64" spans="1:41" x14ac:dyDescent="0.25">
      <c r="A64" s="7">
        <v>1120</v>
      </c>
      <c r="B64" s="19">
        <v>1120</v>
      </c>
      <c r="C64" s="8"/>
      <c r="D64" s="37" t="s">
        <v>44</v>
      </c>
      <c r="F64" s="69">
        <v>264.97461928934013</v>
      </c>
      <c r="G64" s="81">
        <v>0.19540229885057472</v>
      </c>
      <c r="H64" s="69">
        <v>51.776649746192902</v>
      </c>
      <c r="I64" s="69">
        <v>213.19796954314722</v>
      </c>
      <c r="J64" s="69">
        <f t="shared" si="31"/>
        <v>3.1979695431472082</v>
      </c>
      <c r="K64" s="69">
        <v>210</v>
      </c>
      <c r="L64" s="69"/>
      <c r="M64" s="69"/>
      <c r="O64" s="68">
        <f t="shared" si="32"/>
        <v>282.23350253807109</v>
      </c>
      <c r="P64" s="117">
        <f t="shared" si="33"/>
        <v>0.19424460431654683</v>
      </c>
      <c r="Q64" s="72">
        <f t="shared" si="34"/>
        <v>54.822335025380738</v>
      </c>
      <c r="R64" s="72">
        <f t="shared" si="35"/>
        <v>227.41116751269035</v>
      </c>
      <c r="S64" s="72">
        <f t="shared" si="36"/>
        <v>3.4111675126903549</v>
      </c>
      <c r="T64" s="73">
        <f t="shared" si="21"/>
        <v>224</v>
      </c>
      <c r="U64" s="73">
        <f t="shared" si="22"/>
        <v>1693.4010152284266</v>
      </c>
      <c r="V64" s="73">
        <f t="shared" si="23"/>
        <v>1344</v>
      </c>
      <c r="W64" s="78"/>
      <c r="X64" s="76">
        <f t="shared" si="24"/>
        <v>0</v>
      </c>
      <c r="Y64" s="114">
        <f t="shared" si="25"/>
        <v>0</v>
      </c>
      <c r="Z64" s="115">
        <f t="shared" si="26"/>
        <v>1.4999999999999999E-2</v>
      </c>
      <c r="AA64" s="75">
        <f t="shared" si="27"/>
        <v>6.5134099616858343E-2</v>
      </c>
      <c r="AB64" s="75">
        <f t="shared" si="28"/>
        <v>6.6666666666666652E-2</v>
      </c>
      <c r="AC64" s="75">
        <f t="shared" si="29"/>
        <v>6.6666666666666652E-2</v>
      </c>
      <c r="AE64" s="112" t="s">
        <v>323</v>
      </c>
      <c r="AF64" s="113" t="str">
        <f t="shared" si="37"/>
        <v>1120Gestão Portuária (T) (Online)264,974619289340,19540229885057551,7766497461929213,1979695431473,19796954314721210</v>
      </c>
      <c r="AG64" s="76" t="str">
        <f t="shared" si="38"/>
        <v>1120Gestão Portuária (T) (Online)264,974619289340,19540229885057551,7766497461929213,1979695431473,19796954314721210</v>
      </c>
      <c r="AH64" s="7" t="b">
        <f t="shared" si="39"/>
        <v>1</v>
      </c>
      <c r="AJ64" s="7" t="str">
        <f t="shared" si="40"/>
        <v>1120Gestão Portuária (T) (Online)282,2335025380710,19424460431654754,8223350253807227,411167512693,41116751269035224</v>
      </c>
      <c r="AK64" s="7" t="str">
        <f>'Promo 1ºS - Região N, NE e CO I'!B18&amp;'Promo 1ºS - Região N, NE e CO I'!D18&amp;'Promo 1ºS - Região N, NE e CO I'!F18&amp;'Promo 1ºS - Região N, NE e CO I'!L18&amp;'Promo 1ºS - Região N, NE e CO I'!N18&amp;'Promo 1ºS - Região N, NE e CO I'!P18&amp;'Promo 1ºS - Região N, NE e CO I'!R18&amp;'Promo 1ºS - Região N, NE e CO I'!T18</f>
        <v>1120Gestão Portuária (T) (Online)282,2335025380710,19424460431654754,8223350253807227,411167512693,41116751269035224</v>
      </c>
      <c r="AL64" s="7" t="b">
        <f t="shared" si="30"/>
        <v>1</v>
      </c>
    </row>
    <row r="65" spans="1:38" x14ac:dyDescent="0.25">
      <c r="A65" s="7">
        <v>1113</v>
      </c>
      <c r="B65" s="19">
        <v>1113</v>
      </c>
      <c r="C65" s="8"/>
      <c r="D65" s="37" t="s">
        <v>120</v>
      </c>
      <c r="F65" s="69">
        <v>264.97461928934013</v>
      </c>
      <c r="G65" s="81">
        <v>0.19540229885057472</v>
      </c>
      <c r="H65" s="69">
        <v>51.776649746192902</v>
      </c>
      <c r="I65" s="69">
        <v>213.19796954314722</v>
      </c>
      <c r="J65" s="69">
        <f t="shared" si="31"/>
        <v>3.1979695431472082</v>
      </c>
      <c r="K65" s="69">
        <v>210</v>
      </c>
      <c r="L65" s="69"/>
      <c r="M65" s="69"/>
      <c r="O65" s="68">
        <f t="shared" si="32"/>
        <v>282.23350253807109</v>
      </c>
      <c r="P65" s="117">
        <f t="shared" si="33"/>
        <v>0.19424460431654683</v>
      </c>
      <c r="Q65" s="72">
        <f t="shared" si="34"/>
        <v>54.822335025380738</v>
      </c>
      <c r="R65" s="72">
        <f t="shared" si="35"/>
        <v>227.41116751269035</v>
      </c>
      <c r="S65" s="72">
        <f t="shared" si="36"/>
        <v>3.4111675126903549</v>
      </c>
      <c r="T65" s="73">
        <f t="shared" si="21"/>
        <v>224</v>
      </c>
      <c r="U65" s="73">
        <f t="shared" si="22"/>
        <v>1693.4010152284266</v>
      </c>
      <c r="V65" s="73">
        <f t="shared" si="23"/>
        <v>1344</v>
      </c>
      <c r="W65" s="78"/>
      <c r="X65" s="76">
        <f t="shared" si="24"/>
        <v>0</v>
      </c>
      <c r="Y65" s="114">
        <f t="shared" si="25"/>
        <v>0</v>
      </c>
      <c r="Z65" s="115">
        <f t="shared" si="26"/>
        <v>1.4999999999999999E-2</v>
      </c>
      <c r="AA65" s="75">
        <f t="shared" si="27"/>
        <v>6.5134099616858343E-2</v>
      </c>
      <c r="AB65" s="75">
        <f t="shared" si="28"/>
        <v>6.6666666666666652E-2</v>
      </c>
      <c r="AC65" s="75">
        <f t="shared" si="29"/>
        <v>6.6666666666666652E-2</v>
      </c>
      <c r="AE65" s="112" t="s">
        <v>324</v>
      </c>
      <c r="AF65" s="113" t="str">
        <f t="shared" si="37"/>
        <v>1113Gestão de Comércio Exterior (T)264,974619289340,19540229885057551,7766497461929213,1979695431473,19796954314721210</v>
      </c>
      <c r="AG65" s="76" t="str">
        <f t="shared" si="38"/>
        <v>1113Gestão de Comércio Exterior (T)264,974619289340,19540229885057551,7766497461929213,1979695431473,19796954314721210</v>
      </c>
      <c r="AH65" s="7" t="b">
        <f t="shared" si="39"/>
        <v>1</v>
      </c>
      <c r="AJ65" s="7" t="str">
        <f t="shared" si="40"/>
        <v>1113Gestão de Comércio Exterior (T)282,2335025380710,19424460431654754,8223350253807227,411167512693,41116751269035224</v>
      </c>
      <c r="AK65" s="7" t="str">
        <f>'Promo 1ºS - Região N, NE e CO I'!B19&amp;'Promo 1ºS - Região N, NE e CO I'!D19&amp;'Promo 1ºS - Região N, NE e CO I'!F19&amp;'Promo 1ºS - Região N, NE e CO I'!L19&amp;'Promo 1ºS - Região N, NE e CO I'!N19&amp;'Promo 1ºS - Região N, NE e CO I'!P19&amp;'Promo 1ºS - Região N, NE e CO I'!R19&amp;'Promo 1ºS - Região N, NE e CO I'!T19</f>
        <v>1113Gestão de Comércio Exterior (T)282,2335025380710,19424460431654754,8223350253807227,411167512693,41116751269035224</v>
      </c>
      <c r="AL65" s="7" t="b">
        <f t="shared" si="30"/>
        <v>1</v>
      </c>
    </row>
    <row r="66" spans="1:38" x14ac:dyDescent="0.25">
      <c r="A66" s="7" t="e">
        <v>#N/A</v>
      </c>
      <c r="B66" s="48">
        <v>1105</v>
      </c>
      <c r="C66" s="49"/>
      <c r="D66" s="37" t="s">
        <v>12</v>
      </c>
      <c r="F66" s="69">
        <v>297.46192893401013</v>
      </c>
      <c r="G66" s="81">
        <v>0.28327645051194528</v>
      </c>
      <c r="H66" s="69">
        <v>84.263959390862908</v>
      </c>
      <c r="I66" s="69">
        <v>213.19796954314722</v>
      </c>
      <c r="J66" s="69">
        <f t="shared" si="31"/>
        <v>3.1979695431472082</v>
      </c>
      <c r="K66" s="69">
        <v>210</v>
      </c>
      <c r="L66" s="69"/>
      <c r="M66" s="69"/>
      <c r="O66" s="68">
        <f t="shared" si="32"/>
        <v>317.76649746192896</v>
      </c>
      <c r="P66" s="117">
        <f t="shared" si="33"/>
        <v>0.28434504792332277</v>
      </c>
      <c r="Q66" s="72">
        <f t="shared" si="34"/>
        <v>90.355329949238609</v>
      </c>
      <c r="R66" s="72">
        <f t="shared" si="35"/>
        <v>227.41116751269035</v>
      </c>
      <c r="S66" s="72">
        <f t="shared" si="36"/>
        <v>3.4111675126903549</v>
      </c>
      <c r="T66" s="73">
        <f t="shared" si="21"/>
        <v>224</v>
      </c>
      <c r="U66" s="73">
        <f t="shared" si="22"/>
        <v>1906.5989847715737</v>
      </c>
      <c r="V66" s="73">
        <f t="shared" si="23"/>
        <v>1344</v>
      </c>
      <c r="W66" s="78"/>
      <c r="X66" s="76">
        <f t="shared" si="24"/>
        <v>0</v>
      </c>
      <c r="Y66" s="114">
        <f t="shared" si="25"/>
        <v>0</v>
      </c>
      <c r="Z66" s="115">
        <f t="shared" si="26"/>
        <v>1.4999999999999999E-2</v>
      </c>
      <c r="AA66" s="75">
        <f t="shared" si="27"/>
        <v>6.8259385665529138E-2</v>
      </c>
      <c r="AB66" s="75">
        <f t="shared" si="28"/>
        <v>6.6666666666666652E-2</v>
      </c>
      <c r="AC66" s="75">
        <f t="shared" si="29"/>
        <v>6.6666666666666652E-2</v>
      </c>
      <c r="AE66" s="112" t="s">
        <v>325</v>
      </c>
      <c r="AF66" s="113" t="str">
        <f t="shared" si="37"/>
        <v>1105Gestão de Recursos Humanos (T)297,461928934010,28327645051194584,2639593908629213,1979695431473,19796954314721210</v>
      </c>
      <c r="AG66" s="76" t="str">
        <f t="shared" si="38"/>
        <v>1105Gestão de Recursos Humanos (T)297,461928934010,28327645051194584,2639593908629213,1979695431473,19796954314721210</v>
      </c>
      <c r="AH66" s="7" t="b">
        <f t="shared" si="39"/>
        <v>1</v>
      </c>
      <c r="AJ66" s="7" t="str">
        <f t="shared" si="40"/>
        <v>1105Gestão de Recursos Humanos (T)317,7664974619290,28434504792332390,3553299492386227,411167512693,41116751269035224</v>
      </c>
      <c r="AK66" s="7" t="str">
        <f>'Promo 1ºS - Região N, NE e CO I'!B20&amp;'Promo 1ºS - Região N, NE e CO I'!D20&amp;'Promo 1ºS - Região N, NE e CO I'!F20&amp;'Promo 1ºS - Região N, NE e CO I'!L20&amp;'Promo 1ºS - Região N, NE e CO I'!N20&amp;'Promo 1ºS - Região N, NE e CO I'!P20&amp;'Promo 1ºS - Região N, NE e CO I'!R20&amp;'Promo 1ºS - Região N, NE e CO I'!T20</f>
        <v>1105Gestão de Recursos Humanos (T)317,7664974619290,28434504792332390,3553299492386227,411167512693,41116751269035224</v>
      </c>
      <c r="AL66" s="7" t="b">
        <f t="shared" si="30"/>
        <v>1</v>
      </c>
    </row>
    <row r="67" spans="1:38" x14ac:dyDescent="0.25">
      <c r="A67" s="7">
        <v>1128</v>
      </c>
      <c r="B67" s="19">
        <v>1128</v>
      </c>
      <c r="C67" s="8"/>
      <c r="D67" s="37" t="s">
        <v>45</v>
      </c>
      <c r="F67" s="69">
        <v>264.97461928934013</v>
      </c>
      <c r="G67" s="81">
        <v>0.19540229885057472</v>
      </c>
      <c r="H67" s="69">
        <v>51.776649746192902</v>
      </c>
      <c r="I67" s="69">
        <v>213.19796954314722</v>
      </c>
      <c r="J67" s="69">
        <f t="shared" si="31"/>
        <v>3.1979695431472082</v>
      </c>
      <c r="K67" s="69">
        <v>210</v>
      </c>
      <c r="L67" s="69"/>
      <c r="M67" s="69"/>
      <c r="O67" s="68">
        <f t="shared" si="32"/>
        <v>282.23350253807109</v>
      </c>
      <c r="P67" s="117">
        <f t="shared" si="33"/>
        <v>0.19424460431654683</v>
      </c>
      <c r="Q67" s="72">
        <f t="shared" si="34"/>
        <v>54.822335025380738</v>
      </c>
      <c r="R67" s="72">
        <f t="shared" si="35"/>
        <v>227.41116751269035</v>
      </c>
      <c r="S67" s="72">
        <f t="shared" si="36"/>
        <v>3.4111675126903549</v>
      </c>
      <c r="T67" s="73">
        <f t="shared" si="21"/>
        <v>224</v>
      </c>
      <c r="U67" s="73">
        <f t="shared" si="22"/>
        <v>1693.4010152284266</v>
      </c>
      <c r="V67" s="73">
        <f t="shared" si="23"/>
        <v>1344</v>
      </c>
      <c r="W67" s="78"/>
      <c r="X67" s="76">
        <f t="shared" si="24"/>
        <v>0</v>
      </c>
      <c r="Y67" s="114">
        <f t="shared" si="25"/>
        <v>0</v>
      </c>
      <c r="Z67" s="115">
        <f t="shared" si="26"/>
        <v>1.4999999999999999E-2</v>
      </c>
      <c r="AA67" s="75">
        <f t="shared" si="27"/>
        <v>6.5134099616858343E-2</v>
      </c>
      <c r="AB67" s="75">
        <f t="shared" si="28"/>
        <v>6.6666666666666652E-2</v>
      </c>
      <c r="AC67" s="75">
        <f t="shared" si="29"/>
        <v>6.6666666666666652E-2</v>
      </c>
      <c r="AE67" s="112" t="s">
        <v>326</v>
      </c>
      <c r="AF67" s="113" t="str">
        <f t="shared" si="37"/>
        <v>1128Gestão de Seguros (T) (Online)264,974619289340,19540229885057551,7766497461929213,1979695431473,19796954314721210</v>
      </c>
      <c r="AG67" s="76" t="str">
        <f t="shared" si="38"/>
        <v>1128Gestão de Seguros (T) (Online)264,974619289340,19540229885057551,7766497461929213,1979695431473,19796954314721210</v>
      </c>
      <c r="AH67" s="7" t="b">
        <f t="shared" si="39"/>
        <v>1</v>
      </c>
      <c r="AJ67" s="7" t="str">
        <f t="shared" si="40"/>
        <v>1128Gestão de Seguros (T) (Online)282,2335025380710,19424460431654754,8223350253807227,411167512693,41116751269035224</v>
      </c>
      <c r="AK67" s="7" t="str">
        <f>'Promo 1ºS - Região N, NE e CO I'!B21&amp;'Promo 1ºS - Região N, NE e CO I'!D21&amp;'Promo 1ºS - Região N, NE e CO I'!F21&amp;'Promo 1ºS - Região N, NE e CO I'!L21&amp;'Promo 1ºS - Região N, NE e CO I'!N21&amp;'Promo 1ºS - Região N, NE e CO I'!P21&amp;'Promo 1ºS - Região N, NE e CO I'!R21&amp;'Promo 1ºS - Região N, NE e CO I'!T21</f>
        <v>1128Gestão de Seguros (T) (Online)282,2335025380710,19424460431654754,8223350253807227,411167512693,41116751269035224</v>
      </c>
      <c r="AL67" s="7" t="b">
        <f t="shared" si="30"/>
        <v>1</v>
      </c>
    </row>
    <row r="68" spans="1:38" x14ac:dyDescent="0.25">
      <c r="A68" s="7" t="e">
        <v>#N/A</v>
      </c>
      <c r="B68" s="19">
        <v>1125</v>
      </c>
      <c r="C68" s="8"/>
      <c r="D68" s="37" t="s">
        <v>13</v>
      </c>
      <c r="F68" s="69">
        <v>297.46192893401013</v>
      </c>
      <c r="G68" s="81">
        <v>0.28327645051194528</v>
      </c>
      <c r="H68" s="69">
        <v>84.263959390862908</v>
      </c>
      <c r="I68" s="69">
        <v>213.19796954314722</v>
      </c>
      <c r="J68" s="69">
        <f t="shared" si="31"/>
        <v>3.1979695431472082</v>
      </c>
      <c r="K68" s="69">
        <v>210</v>
      </c>
      <c r="L68" s="69"/>
      <c r="M68" s="69"/>
      <c r="O68" s="68">
        <f t="shared" si="32"/>
        <v>317.76649746192896</v>
      </c>
      <c r="P68" s="117">
        <f t="shared" si="33"/>
        <v>0.28434504792332277</v>
      </c>
      <c r="Q68" s="72">
        <f t="shared" si="34"/>
        <v>90.355329949238609</v>
      </c>
      <c r="R68" s="72">
        <f t="shared" si="35"/>
        <v>227.41116751269035</v>
      </c>
      <c r="S68" s="72">
        <f t="shared" si="36"/>
        <v>3.4111675126903549</v>
      </c>
      <c r="T68" s="73">
        <f t="shared" si="21"/>
        <v>224</v>
      </c>
      <c r="U68" s="73">
        <f t="shared" si="22"/>
        <v>1906.5989847715737</v>
      </c>
      <c r="V68" s="73">
        <f t="shared" si="23"/>
        <v>1344</v>
      </c>
      <c r="W68" s="78"/>
      <c r="X68" s="76">
        <f t="shared" si="24"/>
        <v>0</v>
      </c>
      <c r="Y68" s="114">
        <f t="shared" si="25"/>
        <v>0</v>
      </c>
      <c r="Z68" s="115">
        <f t="shared" si="26"/>
        <v>1.4999999999999999E-2</v>
      </c>
      <c r="AA68" s="75">
        <f t="shared" si="27"/>
        <v>6.8259385665529138E-2</v>
      </c>
      <c r="AB68" s="75">
        <f t="shared" si="28"/>
        <v>6.6666666666666652E-2</v>
      </c>
      <c r="AC68" s="75">
        <f t="shared" si="29"/>
        <v>6.6666666666666652E-2</v>
      </c>
      <c r="AE68" s="112" t="s">
        <v>327</v>
      </c>
      <c r="AF68" s="113" t="str">
        <f t="shared" si="37"/>
        <v>1125Gestão da Tecnologia da Informação (T)297,461928934010,28327645051194584,2639593908629213,1979695431473,19796954314721210</v>
      </c>
      <c r="AG68" s="76" t="str">
        <f t="shared" si="38"/>
        <v>1125Gestão da Tecnologia da Informação (T)297,461928934010,28327645051194584,2639593908629213,1979695431473,19796954314721210</v>
      </c>
      <c r="AH68" s="7" t="b">
        <f t="shared" si="39"/>
        <v>1</v>
      </c>
      <c r="AJ68" s="7" t="str">
        <f t="shared" si="40"/>
        <v>1125Gestão da Tecnologia da Informação (T)317,7664974619290,28434504792332390,3553299492386227,411167512693,41116751269035224</v>
      </c>
      <c r="AK68" s="7" t="str">
        <f>'Promo 1ºS - Região N, NE e CO I'!B22&amp;'Promo 1ºS - Região N, NE e CO I'!D22&amp;'Promo 1ºS - Região N, NE e CO I'!F22&amp;'Promo 1ºS - Região N, NE e CO I'!L22&amp;'Promo 1ºS - Região N, NE e CO I'!N22&amp;'Promo 1ºS - Região N, NE e CO I'!P22&amp;'Promo 1ºS - Região N, NE e CO I'!R22&amp;'Promo 1ºS - Região N, NE e CO I'!T22</f>
        <v>1125Gestão da Tecnologia da Informação (T)317,7664974619290,28434504792332390,3553299492386227,411167512693,41116751269035224</v>
      </c>
      <c r="AL68" s="7" t="b">
        <f t="shared" si="30"/>
        <v>1</v>
      </c>
    </row>
    <row r="69" spans="1:38" x14ac:dyDescent="0.25">
      <c r="A69" s="7" t="e">
        <v>#N/A</v>
      </c>
      <c r="B69" s="48">
        <v>1114</v>
      </c>
      <c r="C69" s="49"/>
      <c r="D69" s="37" t="s">
        <v>14</v>
      </c>
      <c r="F69" s="69">
        <v>297.46192893401013</v>
      </c>
      <c r="G69" s="81">
        <v>0.28327645051194528</v>
      </c>
      <c r="H69" s="69">
        <v>84.263959390862908</v>
      </c>
      <c r="I69" s="69">
        <v>213.19796954314722</v>
      </c>
      <c r="J69" s="69">
        <f t="shared" si="31"/>
        <v>3.1979695431472082</v>
      </c>
      <c r="K69" s="69">
        <v>210</v>
      </c>
      <c r="L69" s="69"/>
      <c r="M69" s="69"/>
      <c r="O69" s="68">
        <f t="shared" si="32"/>
        <v>317.76649746192896</v>
      </c>
      <c r="P69" s="117">
        <f t="shared" si="33"/>
        <v>0.28434504792332277</v>
      </c>
      <c r="Q69" s="72">
        <f t="shared" si="34"/>
        <v>90.355329949238609</v>
      </c>
      <c r="R69" s="72">
        <f t="shared" si="35"/>
        <v>227.41116751269035</v>
      </c>
      <c r="S69" s="72">
        <f t="shared" si="36"/>
        <v>3.4111675126903549</v>
      </c>
      <c r="T69" s="73">
        <f t="shared" si="21"/>
        <v>224</v>
      </c>
      <c r="U69" s="73">
        <f t="shared" si="22"/>
        <v>1906.5989847715737</v>
      </c>
      <c r="V69" s="73">
        <f t="shared" si="23"/>
        <v>1344</v>
      </c>
      <c r="W69" s="78"/>
      <c r="X69" s="76">
        <f t="shared" si="24"/>
        <v>0</v>
      </c>
      <c r="Y69" s="114">
        <f t="shared" si="25"/>
        <v>0</v>
      </c>
      <c r="Z69" s="115">
        <f t="shared" si="26"/>
        <v>1.4999999999999999E-2</v>
      </c>
      <c r="AA69" s="75">
        <f t="shared" si="27"/>
        <v>6.8259385665529138E-2</v>
      </c>
      <c r="AB69" s="75">
        <f t="shared" si="28"/>
        <v>6.6666666666666652E-2</v>
      </c>
      <c r="AC69" s="75">
        <f t="shared" si="29"/>
        <v>6.6666666666666652E-2</v>
      </c>
      <c r="AE69" s="112" t="s">
        <v>328</v>
      </c>
      <c r="AF69" s="113" t="str">
        <f t="shared" si="37"/>
        <v>1114Gestão Financeira (T)297,461928934010,28327645051194584,2639593908629213,1979695431473,19796954314721210</v>
      </c>
      <c r="AG69" s="76" t="str">
        <f t="shared" si="38"/>
        <v>1114Gestão Financeira (T)297,461928934010,28327645051194584,2639593908629213,1979695431473,19796954314721210</v>
      </c>
      <c r="AH69" s="7" t="b">
        <f t="shared" si="39"/>
        <v>1</v>
      </c>
      <c r="AJ69" s="7" t="str">
        <f t="shared" si="40"/>
        <v>1114Gestão Financeira (T)317,7664974619290,28434504792332390,3553299492386227,411167512693,41116751269035224</v>
      </c>
      <c r="AK69" s="7" t="str">
        <f>'Promo 1ºS - Região N, NE e CO I'!B23&amp;'Promo 1ºS - Região N, NE e CO I'!D23&amp;'Promo 1ºS - Região N, NE e CO I'!F23&amp;'Promo 1ºS - Região N, NE e CO I'!L23&amp;'Promo 1ºS - Região N, NE e CO I'!N23&amp;'Promo 1ºS - Região N, NE e CO I'!P23&amp;'Promo 1ºS - Região N, NE e CO I'!R23&amp;'Promo 1ºS - Região N, NE e CO I'!T23</f>
        <v>1114Gestão Financeira (T)317,7664974619290,28434504792332390,3553299492386227,411167512693,41116751269035224</v>
      </c>
      <c r="AL69" s="7" t="b">
        <f t="shared" si="30"/>
        <v>1</v>
      </c>
    </row>
    <row r="70" spans="1:38" x14ac:dyDescent="0.25">
      <c r="A70" s="7">
        <v>1132</v>
      </c>
      <c r="B70" s="19">
        <v>1132</v>
      </c>
      <c r="C70" s="8"/>
      <c r="D70" s="37" t="s">
        <v>46</v>
      </c>
      <c r="F70" s="69">
        <v>264.97461928934013</v>
      </c>
      <c r="G70" s="81">
        <v>0.19540229885057472</v>
      </c>
      <c r="H70" s="69">
        <v>51.776649746192902</v>
      </c>
      <c r="I70" s="69">
        <v>213.19796954314722</v>
      </c>
      <c r="J70" s="69">
        <f t="shared" si="31"/>
        <v>3.1979695431472082</v>
      </c>
      <c r="K70" s="69">
        <v>210</v>
      </c>
      <c r="L70" s="69"/>
      <c r="M70" s="69"/>
      <c r="O70" s="68">
        <f t="shared" si="32"/>
        <v>282.23350253807109</v>
      </c>
      <c r="P70" s="117">
        <f t="shared" si="33"/>
        <v>0.19424460431654683</v>
      </c>
      <c r="Q70" s="72">
        <f t="shared" si="34"/>
        <v>54.822335025380738</v>
      </c>
      <c r="R70" s="72">
        <f t="shared" si="35"/>
        <v>227.41116751269035</v>
      </c>
      <c r="S70" s="72">
        <f t="shared" si="36"/>
        <v>3.4111675126903549</v>
      </c>
      <c r="T70" s="73">
        <f t="shared" si="21"/>
        <v>224</v>
      </c>
      <c r="U70" s="73">
        <f t="shared" si="22"/>
        <v>1693.4010152284266</v>
      </c>
      <c r="V70" s="73">
        <f t="shared" si="23"/>
        <v>1344</v>
      </c>
      <c r="W70" s="78"/>
      <c r="X70" s="76">
        <f t="shared" si="24"/>
        <v>0</v>
      </c>
      <c r="Y70" s="114">
        <f t="shared" si="25"/>
        <v>0</v>
      </c>
      <c r="Z70" s="115">
        <f t="shared" si="26"/>
        <v>1.4999999999999999E-2</v>
      </c>
      <c r="AA70" s="75">
        <f t="shared" si="27"/>
        <v>6.5134099616858343E-2</v>
      </c>
      <c r="AB70" s="75">
        <f t="shared" si="28"/>
        <v>6.6666666666666652E-2</v>
      </c>
      <c r="AC70" s="75">
        <f t="shared" si="29"/>
        <v>6.6666666666666652E-2</v>
      </c>
      <c r="AE70" s="112" t="s">
        <v>329</v>
      </c>
      <c r="AF70" s="113" t="str">
        <f t="shared" si="37"/>
        <v>1132Gestão Financeira (T) (Online)264,974619289340,19540229885057551,7766497461929213,1979695431473,19796954314721210</v>
      </c>
      <c r="AG70" s="76" t="str">
        <f t="shared" si="38"/>
        <v>1132Gestão Financeira (T) (Online)264,974619289340,19540229885057551,7766497461929213,1979695431473,19796954314721210</v>
      </c>
      <c r="AH70" s="7" t="b">
        <f t="shared" si="39"/>
        <v>1</v>
      </c>
      <c r="AJ70" s="7" t="str">
        <f t="shared" si="40"/>
        <v>1132Gestão Financeira (T) (Online)282,2335025380710,19424460431654754,8223350253807227,411167512693,41116751269035224</v>
      </c>
      <c r="AK70" s="7" t="str">
        <f>'Promo 1ºS - Região N, NE e CO I'!B24&amp;'Promo 1ºS - Região N, NE e CO I'!D24&amp;'Promo 1ºS - Região N, NE e CO I'!F24&amp;'Promo 1ºS - Região N, NE e CO I'!L24&amp;'Promo 1ºS - Região N, NE e CO I'!N24&amp;'Promo 1ºS - Região N, NE e CO I'!P24&amp;'Promo 1ºS - Região N, NE e CO I'!R24&amp;'Promo 1ºS - Região N, NE e CO I'!T24</f>
        <v>1132Gestão Financeira (T) (Online)282,2335025380710,19424460431654754,8223350253807227,411167512693,41116751269035224</v>
      </c>
      <c r="AL70" s="7" t="b">
        <f t="shared" si="30"/>
        <v>1</v>
      </c>
    </row>
    <row r="71" spans="1:38" x14ac:dyDescent="0.25">
      <c r="A71" s="7" t="e">
        <v>#N/A</v>
      </c>
      <c r="B71" s="19">
        <v>1115</v>
      </c>
      <c r="C71" s="8"/>
      <c r="D71" s="37" t="s">
        <v>15</v>
      </c>
      <c r="E71" s="84"/>
      <c r="F71" s="69">
        <v>297.46192893401013</v>
      </c>
      <c r="G71" s="81">
        <v>0.28327645051194528</v>
      </c>
      <c r="H71" s="69">
        <v>84.263959390862908</v>
      </c>
      <c r="I71" s="69">
        <v>213.19796954314722</v>
      </c>
      <c r="J71" s="69">
        <f t="shared" si="31"/>
        <v>3.1979695431472082</v>
      </c>
      <c r="K71" s="69">
        <v>210</v>
      </c>
      <c r="L71" s="69"/>
      <c r="M71" s="69"/>
      <c r="O71" s="68">
        <f t="shared" si="32"/>
        <v>317.76649746192896</v>
      </c>
      <c r="P71" s="117">
        <f t="shared" si="33"/>
        <v>0.28434504792332277</v>
      </c>
      <c r="Q71" s="72">
        <f t="shared" si="34"/>
        <v>90.355329949238609</v>
      </c>
      <c r="R71" s="72">
        <f t="shared" si="35"/>
        <v>227.41116751269035</v>
      </c>
      <c r="S71" s="72">
        <f t="shared" si="36"/>
        <v>3.4111675126903549</v>
      </c>
      <c r="T71" s="73">
        <f t="shared" si="21"/>
        <v>224</v>
      </c>
      <c r="U71" s="73">
        <f t="shared" si="22"/>
        <v>1906.5989847715737</v>
      </c>
      <c r="V71" s="73">
        <f t="shared" si="23"/>
        <v>1344</v>
      </c>
      <c r="W71" s="78"/>
      <c r="X71" s="76">
        <f t="shared" si="24"/>
        <v>0</v>
      </c>
      <c r="Y71" s="114">
        <f t="shared" si="25"/>
        <v>0</v>
      </c>
      <c r="Z71" s="115">
        <f t="shared" si="26"/>
        <v>1.4999999999999999E-2</v>
      </c>
      <c r="AA71" s="75">
        <f t="shared" si="27"/>
        <v>6.8259385665529138E-2</v>
      </c>
      <c r="AB71" s="75">
        <f t="shared" si="28"/>
        <v>6.6666666666666652E-2</v>
      </c>
      <c r="AC71" s="75">
        <f t="shared" si="29"/>
        <v>6.6666666666666652E-2</v>
      </c>
      <c r="AE71" s="112" t="s">
        <v>330</v>
      </c>
      <c r="AF71" s="113" t="str">
        <f t="shared" si="37"/>
        <v>1115Gestão Pública (T)297,461928934010,28327645051194584,2639593908629213,1979695431473,19796954314721210</v>
      </c>
      <c r="AG71" s="76" t="str">
        <f t="shared" si="38"/>
        <v>1115Gestão Pública (T)297,461928934010,28327645051194584,2639593908629213,1979695431473,19796954314721210</v>
      </c>
      <c r="AH71" s="7" t="b">
        <f t="shared" si="39"/>
        <v>1</v>
      </c>
      <c r="AJ71" s="7" t="str">
        <f t="shared" si="40"/>
        <v>1115Gestão Pública (T)317,7664974619290,28434504792332390,3553299492386227,411167512693,41116751269035224</v>
      </c>
      <c r="AK71" s="7" t="str">
        <f>'Promo 1ºS - Região N, NE e CO I'!B25&amp;'Promo 1ºS - Região N, NE e CO I'!D25&amp;'Promo 1ºS - Região N, NE e CO I'!F25&amp;'Promo 1ºS - Região N, NE e CO I'!L25&amp;'Promo 1ºS - Região N, NE e CO I'!N25&amp;'Promo 1ºS - Região N, NE e CO I'!P25&amp;'Promo 1ºS - Região N, NE e CO I'!R25&amp;'Promo 1ºS - Região N, NE e CO I'!T25</f>
        <v>1115Gestão Pública (T)317,7664974619290,28434504792332390,3553299492386227,411167512693,41116751269035224</v>
      </c>
      <c r="AL71" s="7" t="b">
        <f t="shared" si="30"/>
        <v>1</v>
      </c>
    </row>
    <row r="72" spans="1:38" x14ac:dyDescent="0.25">
      <c r="A72" s="7" t="e">
        <v>#N/A</v>
      </c>
      <c r="B72" s="48">
        <v>1126</v>
      </c>
      <c r="C72" s="49"/>
      <c r="D72" s="37" t="s">
        <v>29</v>
      </c>
      <c r="F72" s="69">
        <v>297.46192893401013</v>
      </c>
      <c r="G72" s="81">
        <v>0.28327645051194528</v>
      </c>
      <c r="H72" s="69">
        <v>84.263959390862908</v>
      </c>
      <c r="I72" s="69">
        <v>213.19796954314722</v>
      </c>
      <c r="J72" s="69">
        <f t="shared" si="31"/>
        <v>3.1979695431472082</v>
      </c>
      <c r="K72" s="69">
        <v>210</v>
      </c>
      <c r="L72" s="69"/>
      <c r="M72" s="69"/>
      <c r="O72" s="68">
        <f t="shared" si="32"/>
        <v>317.76649746192896</v>
      </c>
      <c r="P72" s="117">
        <f t="shared" si="33"/>
        <v>0.28434504792332277</v>
      </c>
      <c r="Q72" s="72">
        <f t="shared" si="34"/>
        <v>90.355329949238609</v>
      </c>
      <c r="R72" s="72">
        <f t="shared" si="35"/>
        <v>227.41116751269035</v>
      </c>
      <c r="S72" s="72">
        <f t="shared" si="36"/>
        <v>3.4111675126903549</v>
      </c>
      <c r="T72" s="73">
        <f t="shared" si="21"/>
        <v>224</v>
      </c>
      <c r="U72" s="73">
        <f t="shared" si="22"/>
        <v>1906.5989847715737</v>
      </c>
      <c r="V72" s="73">
        <f t="shared" si="23"/>
        <v>1344</v>
      </c>
      <c r="W72" s="78"/>
      <c r="X72" s="76">
        <f t="shared" si="24"/>
        <v>0</v>
      </c>
      <c r="Y72" s="114">
        <f t="shared" si="25"/>
        <v>0</v>
      </c>
      <c r="Z72" s="115">
        <f t="shared" si="26"/>
        <v>1.4999999999999999E-2</v>
      </c>
      <c r="AA72" s="75">
        <f t="shared" si="27"/>
        <v>6.8259385665529138E-2</v>
      </c>
      <c r="AB72" s="75">
        <f t="shared" si="28"/>
        <v>6.6666666666666652E-2</v>
      </c>
      <c r="AC72" s="75">
        <f t="shared" si="29"/>
        <v>6.6666666666666652E-2</v>
      </c>
      <c r="AE72" s="112" t="s">
        <v>331</v>
      </c>
      <c r="AF72" s="113" t="str">
        <f t="shared" si="37"/>
        <v>1126Jogos Digitais (T)297,461928934010,28327645051194584,2639593908629213,1979695431473,19796954314721210</v>
      </c>
      <c r="AG72" s="76" t="str">
        <f t="shared" si="38"/>
        <v>1126Jogos Digitais (T)297,461928934010,28327645051194584,2639593908629213,1979695431473,19796954314721210</v>
      </c>
      <c r="AH72" s="7" t="b">
        <f t="shared" si="39"/>
        <v>1</v>
      </c>
      <c r="AJ72" s="7" t="str">
        <f t="shared" si="40"/>
        <v>1126Jogos Digitais (T)317,7664974619290,28434504792332390,3553299492386227,411167512693,41116751269035224</v>
      </c>
      <c r="AK72" s="7" t="str">
        <f>'Promo 1ºS - Região N, NE e CO I'!B26&amp;'Promo 1ºS - Região N, NE e CO I'!D26&amp;'Promo 1ºS - Região N, NE e CO I'!F26&amp;'Promo 1ºS - Região N, NE e CO I'!L26&amp;'Promo 1ºS - Região N, NE e CO I'!N26&amp;'Promo 1ºS - Região N, NE e CO I'!P26&amp;'Promo 1ºS - Região N, NE e CO I'!R26&amp;'Promo 1ºS - Região N, NE e CO I'!T26</f>
        <v>1126Jogos Digitais (T)317,7664974619290,28434504792332390,3553299492386227,411167512693,41116751269035224</v>
      </c>
      <c r="AL72" s="7" t="b">
        <f t="shared" si="30"/>
        <v>1</v>
      </c>
    </row>
    <row r="73" spans="1:38" x14ac:dyDescent="0.25">
      <c r="A73" s="7">
        <v>1122</v>
      </c>
      <c r="B73" s="19">
        <v>1122</v>
      </c>
      <c r="C73" s="8"/>
      <c r="D73" s="37" t="s">
        <v>16</v>
      </c>
      <c r="F73" s="69">
        <v>310.65989847715736</v>
      </c>
      <c r="G73" s="81">
        <v>0.24836601307189538</v>
      </c>
      <c r="H73" s="69">
        <v>77.157360406091357</v>
      </c>
      <c r="I73" s="69">
        <v>233.502538071066</v>
      </c>
      <c r="J73" s="69">
        <f t="shared" si="31"/>
        <v>3.5025380710659899</v>
      </c>
      <c r="K73" s="69">
        <v>230</v>
      </c>
      <c r="L73" s="69"/>
      <c r="M73" s="69"/>
      <c r="O73" s="68">
        <f t="shared" si="32"/>
        <v>330.96446700507613</v>
      </c>
      <c r="P73" s="117">
        <f t="shared" si="33"/>
        <v>0.24846625766871167</v>
      </c>
      <c r="Q73" s="72">
        <f t="shared" si="34"/>
        <v>82.233502538071065</v>
      </c>
      <c r="R73" s="72">
        <f t="shared" si="35"/>
        <v>248.73096446700507</v>
      </c>
      <c r="S73" s="72">
        <f t="shared" si="36"/>
        <v>3.7309644670050659</v>
      </c>
      <c r="T73" s="73">
        <f t="shared" si="21"/>
        <v>245</v>
      </c>
      <c r="U73" s="73">
        <f t="shared" si="22"/>
        <v>1985.7868020304568</v>
      </c>
      <c r="V73" s="73">
        <f t="shared" si="23"/>
        <v>1470</v>
      </c>
      <c r="W73" s="78"/>
      <c r="X73" s="76">
        <f t="shared" si="24"/>
        <v>0</v>
      </c>
      <c r="Y73" s="114">
        <f t="shared" si="25"/>
        <v>0</v>
      </c>
      <c r="Z73" s="115">
        <f t="shared" si="26"/>
        <v>1.4999999999999999E-2</v>
      </c>
      <c r="AA73" s="75">
        <f t="shared" si="27"/>
        <v>6.5359477124182996E-2</v>
      </c>
      <c r="AB73" s="75">
        <f t="shared" si="28"/>
        <v>6.5217391304347672E-2</v>
      </c>
      <c r="AC73" s="75">
        <f t="shared" si="29"/>
        <v>6.5217391304347894E-2</v>
      </c>
      <c r="AE73" s="112" t="s">
        <v>332</v>
      </c>
      <c r="AF73" s="113" t="str">
        <f t="shared" si="37"/>
        <v>1122Letras - Língua Estrangeira (L)310,6598984771570,24836601307189577,1573604060914233,5025380710663,50253807106599230</v>
      </c>
      <c r="AG73" s="76" t="str">
        <f t="shared" si="38"/>
        <v>1122Letras - Língua Estrangeira (L)310,6598984771570,24836601307189577,1573604060914233,5025380710663,50253807106599230</v>
      </c>
      <c r="AH73" s="7" t="b">
        <f t="shared" si="39"/>
        <v>1</v>
      </c>
      <c r="AJ73" s="7" t="str">
        <f t="shared" si="40"/>
        <v>1122Letras - Língua Estrangeira (L)330,9644670050760,24846625766871282,2335025380711248,7309644670053,73096446700507245</v>
      </c>
      <c r="AK73" s="7" t="str">
        <f>'Promo 1ºS - Região N, NE e CO I'!B27&amp;'Promo 1ºS - Região N, NE e CO I'!D27&amp;'Promo 1ºS - Região N, NE e CO I'!F27&amp;'Promo 1ºS - Região N, NE e CO I'!L27&amp;'Promo 1ºS - Região N, NE e CO I'!N27&amp;'Promo 1ºS - Região N, NE e CO I'!P27&amp;'Promo 1ºS - Região N, NE e CO I'!R27&amp;'Promo 1ºS - Região N, NE e CO I'!T27</f>
        <v>1122Letras - Língua Estrangeira (L)330,9644670050760,24846625766871282,2335025380711248,7309644670053,73096446700507245</v>
      </c>
      <c r="AL73" s="7" t="b">
        <f t="shared" si="30"/>
        <v>1</v>
      </c>
    </row>
    <row r="74" spans="1:38" x14ac:dyDescent="0.25">
      <c r="A74" s="7">
        <v>2009</v>
      </c>
      <c r="B74" s="19">
        <v>2009</v>
      </c>
      <c r="C74" s="8"/>
      <c r="D74" s="37" t="s">
        <v>37</v>
      </c>
      <c r="F74" s="69">
        <v>293.40101522842639</v>
      </c>
      <c r="G74" s="81">
        <v>0.27335640138408296</v>
      </c>
      <c r="H74" s="69">
        <v>80.203045685279164</v>
      </c>
      <c r="I74" s="69">
        <v>213.19796954314722</v>
      </c>
      <c r="J74" s="69">
        <f t="shared" si="31"/>
        <v>3.1979695431472082</v>
      </c>
      <c r="K74" s="69">
        <v>210</v>
      </c>
      <c r="L74" s="69"/>
      <c r="M74" s="69"/>
      <c r="O74" s="68">
        <f t="shared" si="32"/>
        <v>312.69035532994923</v>
      </c>
      <c r="P74" s="117">
        <f t="shared" si="33"/>
        <v>0.27272727272727271</v>
      </c>
      <c r="Q74" s="72">
        <f t="shared" si="34"/>
        <v>85.279187817258872</v>
      </c>
      <c r="R74" s="72">
        <f t="shared" si="35"/>
        <v>227.41116751269035</v>
      </c>
      <c r="S74" s="72">
        <f t="shared" si="36"/>
        <v>3.4111675126903549</v>
      </c>
      <c r="T74" s="73">
        <f t="shared" si="21"/>
        <v>224</v>
      </c>
      <c r="U74" s="73">
        <f t="shared" si="22"/>
        <v>1876.1421319796955</v>
      </c>
      <c r="V74" s="73">
        <f t="shared" si="23"/>
        <v>1344</v>
      </c>
      <c r="W74" s="78"/>
      <c r="X74" s="76">
        <f t="shared" si="24"/>
        <v>0</v>
      </c>
      <c r="Y74" s="114">
        <f t="shared" si="25"/>
        <v>0</v>
      </c>
      <c r="Z74" s="115">
        <f t="shared" si="26"/>
        <v>1.4999999999999999E-2</v>
      </c>
      <c r="AA74" s="75">
        <f t="shared" si="27"/>
        <v>6.5743944636678098E-2</v>
      </c>
      <c r="AB74" s="75">
        <f t="shared" si="28"/>
        <v>6.6666666666666652E-2</v>
      </c>
      <c r="AC74" s="75">
        <f t="shared" si="29"/>
        <v>6.6666666666666652E-2</v>
      </c>
      <c r="AE74" s="112" t="s">
        <v>333</v>
      </c>
      <c r="AF74" s="113" t="str">
        <f t="shared" si="37"/>
        <v>2009Letras - Língua Portuguesa (Segunda Licenciatura)293,4010152284260,27335640138408380,2030456852792213,1979695431473,19796954314721210</v>
      </c>
      <c r="AG74" s="76" t="str">
        <f t="shared" si="38"/>
        <v>2009Letras - Língua Portuguesa (Segunda Licenciatura)293,4010152284260,27335640138408380,2030456852792213,1979695431473,19796954314721210</v>
      </c>
      <c r="AH74" s="7" t="b">
        <f t="shared" si="39"/>
        <v>1</v>
      </c>
      <c r="AJ74" s="7" t="str">
        <f t="shared" si="40"/>
        <v>2009Letras - Língua Portuguesa (Segunda Licenciatura)312,6903553299490,27272727272727385,2791878172589227,411167512693,41116751269035224</v>
      </c>
      <c r="AK74" s="7" t="str">
        <f>'Promo 1ºS - Região N, NE e CO I'!B28&amp;'Promo 1ºS - Região N, NE e CO I'!D28&amp;'Promo 1ºS - Região N, NE e CO I'!F28&amp;'Promo 1ºS - Região N, NE e CO I'!L28&amp;'Promo 1ºS - Região N, NE e CO I'!N28&amp;'Promo 1ºS - Região N, NE e CO I'!P28&amp;'Promo 1ºS - Região N, NE e CO I'!R28&amp;'Promo 1ºS - Região N, NE e CO I'!T28</f>
        <v>2009Letras - Língua Portuguesa (Segunda Licenciatura)312,6903553299490,27272727272727385,2791878172589227,411167512693,41116751269035224</v>
      </c>
      <c r="AL74" s="7" t="b">
        <f t="shared" si="30"/>
        <v>1</v>
      </c>
    </row>
    <row r="75" spans="1:38" x14ac:dyDescent="0.25">
      <c r="A75" s="7" t="e">
        <v>#N/A</v>
      </c>
      <c r="B75" s="48">
        <v>1101</v>
      </c>
      <c r="C75" s="49"/>
      <c r="D75" s="37" t="s">
        <v>54</v>
      </c>
      <c r="F75" s="69">
        <v>310.65989847715736</v>
      </c>
      <c r="G75" s="81" t="s">
        <v>231</v>
      </c>
      <c r="H75" s="69" t="s">
        <v>231</v>
      </c>
      <c r="I75" s="69" t="s">
        <v>231</v>
      </c>
      <c r="J75" s="69" t="e">
        <f t="shared" si="31"/>
        <v>#VALUE!</v>
      </c>
      <c r="K75" s="69">
        <v>0</v>
      </c>
      <c r="L75" s="69"/>
      <c r="M75" s="69"/>
      <c r="O75" s="68">
        <f t="shared" si="32"/>
        <v>330.96446700507613</v>
      </c>
      <c r="P75" s="117">
        <f t="shared" si="33"/>
        <v>1</v>
      </c>
      <c r="Q75" s="72">
        <f t="shared" si="34"/>
        <v>330.96446700507613</v>
      </c>
      <c r="R75" s="72">
        <f t="shared" si="35"/>
        <v>0</v>
      </c>
      <c r="S75" s="72">
        <f t="shared" si="36"/>
        <v>0</v>
      </c>
      <c r="T75" s="73">
        <f t="shared" si="21"/>
        <v>0</v>
      </c>
      <c r="U75" s="73">
        <f t="shared" si="22"/>
        <v>1985.7868020304568</v>
      </c>
      <c r="V75" s="73">
        <f t="shared" si="23"/>
        <v>0</v>
      </c>
      <c r="W75" s="78"/>
      <c r="X75" s="76">
        <f t="shared" si="24"/>
        <v>0</v>
      </c>
      <c r="Y75" s="114">
        <f t="shared" si="25"/>
        <v>0</v>
      </c>
      <c r="Z75" s="115" t="e">
        <f t="shared" si="26"/>
        <v>#DIV/0!</v>
      </c>
      <c r="AA75" s="75">
        <f t="shared" si="27"/>
        <v>6.5359477124182996E-2</v>
      </c>
      <c r="AB75" s="75" t="e">
        <f t="shared" si="28"/>
        <v>#VALUE!</v>
      </c>
      <c r="AC75" s="75" t="e">
        <f t="shared" si="29"/>
        <v>#DIV/0!</v>
      </c>
      <c r="AE75" s="112" t="s">
        <v>334</v>
      </c>
      <c r="AF75" s="113" t="e">
        <f t="shared" si="37"/>
        <v>#VALUE!</v>
      </c>
      <c r="AG75" s="76" t="e">
        <f t="shared" si="38"/>
        <v>#VALUE!</v>
      </c>
      <c r="AH75" s="7" t="e">
        <f t="shared" si="39"/>
        <v>#VALUE!</v>
      </c>
      <c r="AJ75" s="7" t="str">
        <f t="shared" si="40"/>
        <v>1101Letras - Português / Espanhol (L)330,9644670050761330,964467005076000</v>
      </c>
      <c r="AK75" s="7" t="str">
        <f>'Promo 1ºS - Região N, NE e CO I'!B29&amp;'Promo 1ºS - Região N, NE e CO I'!D29&amp;'Promo 1ºS - Região N, NE e CO I'!F29&amp;'Promo 1ºS - Região N, NE e CO I'!L29&amp;'Promo 1ºS - Região N, NE e CO I'!N29&amp;'Promo 1ºS - Região N, NE e CO I'!P29&amp;'Promo 1ºS - Região N, NE e CO I'!R29&amp;'Promo 1ºS - Região N, NE e CO I'!T29</f>
        <v>1101Letras - Português / Espanhol (L)330,964467005076</v>
      </c>
      <c r="AL75" s="7" t="b">
        <f t="shared" si="30"/>
        <v>0</v>
      </c>
    </row>
    <row r="76" spans="1:38" x14ac:dyDescent="0.25">
      <c r="A76" s="7">
        <v>2010</v>
      </c>
      <c r="B76" s="19">
        <v>2010</v>
      </c>
      <c r="C76" s="8"/>
      <c r="D76" s="37" t="s">
        <v>38</v>
      </c>
      <c r="F76" s="69">
        <v>293.40101522842639</v>
      </c>
      <c r="G76" s="81">
        <v>0.27335640138408296</v>
      </c>
      <c r="H76" s="69">
        <v>80.203045685279164</v>
      </c>
      <c r="I76" s="69">
        <v>213.19796954314722</v>
      </c>
      <c r="J76" s="69">
        <f t="shared" si="31"/>
        <v>3.1979695431472082</v>
      </c>
      <c r="K76" s="69">
        <v>210</v>
      </c>
      <c r="L76" s="69"/>
      <c r="M76" s="69"/>
      <c r="O76" s="68">
        <f t="shared" si="32"/>
        <v>312.69035532994923</v>
      </c>
      <c r="P76" s="117">
        <f t="shared" si="33"/>
        <v>0.27272727272727271</v>
      </c>
      <c r="Q76" s="72">
        <f t="shared" si="34"/>
        <v>85.279187817258872</v>
      </c>
      <c r="R76" s="72">
        <f t="shared" si="35"/>
        <v>227.41116751269035</v>
      </c>
      <c r="S76" s="72">
        <f t="shared" si="36"/>
        <v>3.4111675126903549</v>
      </c>
      <c r="T76" s="73">
        <f t="shared" si="21"/>
        <v>224</v>
      </c>
      <c r="U76" s="73">
        <f t="shared" si="22"/>
        <v>1876.1421319796955</v>
      </c>
      <c r="V76" s="73">
        <f t="shared" si="23"/>
        <v>1344</v>
      </c>
      <c r="W76" s="78"/>
      <c r="X76" s="76">
        <f t="shared" si="24"/>
        <v>0</v>
      </c>
      <c r="Y76" s="114">
        <f t="shared" si="25"/>
        <v>0</v>
      </c>
      <c r="Z76" s="115">
        <f t="shared" si="26"/>
        <v>1.4999999999999999E-2</v>
      </c>
      <c r="AA76" s="75">
        <f t="shared" si="27"/>
        <v>6.5743944636678098E-2</v>
      </c>
      <c r="AB76" s="75">
        <f t="shared" si="28"/>
        <v>6.6666666666666652E-2</v>
      </c>
      <c r="AC76" s="75">
        <f t="shared" si="29"/>
        <v>6.6666666666666652E-2</v>
      </c>
      <c r="AE76" s="112" t="s">
        <v>335</v>
      </c>
      <c r="AF76" s="113" t="str">
        <f t="shared" si="37"/>
        <v>2010Letras - Português / Espanhol (Segunda Licenciatura)293,4010152284260,27335640138408380,2030456852792213,1979695431473,19796954314721210</v>
      </c>
      <c r="AG76" s="76" t="str">
        <f t="shared" si="38"/>
        <v>2010Letras - Português / Espanhol (Segunda Licenciatura)293,4010152284260,27335640138408380,2030456852792213,1979695431473,19796954314721210</v>
      </c>
      <c r="AH76" s="7" t="b">
        <f t="shared" si="39"/>
        <v>1</v>
      </c>
      <c r="AJ76" s="7" t="str">
        <f t="shared" si="40"/>
        <v>2010Letras - Português / Espanhol (Segunda Licenciatura)312,6903553299490,27272727272727385,2791878172589227,411167512693,41116751269035224</v>
      </c>
      <c r="AK76" s="7" t="str">
        <f>'Promo 1ºS - Região N, NE e CO I'!B30&amp;'Promo 1ºS - Região N, NE e CO I'!D30&amp;'Promo 1ºS - Região N, NE e CO I'!F30&amp;'Promo 1ºS - Região N, NE e CO I'!L30&amp;'Promo 1ºS - Região N, NE e CO I'!N30&amp;'Promo 1ºS - Região N, NE e CO I'!P30&amp;'Promo 1ºS - Região N, NE e CO I'!R30&amp;'Promo 1ºS - Região N, NE e CO I'!T30</f>
        <v>2010Letras - Português / Espanhol (Segunda Licenciatura)312,6903553299490,27272727272727385,2791878172589227,411167512693,41116751269035224</v>
      </c>
      <c r="AL76" s="7" t="b">
        <f t="shared" si="30"/>
        <v>1</v>
      </c>
    </row>
    <row r="77" spans="1:38" x14ac:dyDescent="0.25">
      <c r="A77" s="7" t="e">
        <v>#N/A</v>
      </c>
      <c r="B77" s="19">
        <v>1106</v>
      </c>
      <c r="C77" s="8"/>
      <c r="D77" s="37" t="s">
        <v>17</v>
      </c>
      <c r="F77" s="69">
        <v>297.46192893401013</v>
      </c>
      <c r="G77" s="81">
        <v>0.28327645051194528</v>
      </c>
      <c r="H77" s="69">
        <v>84.263959390862908</v>
      </c>
      <c r="I77" s="69">
        <v>213.19796954314722</v>
      </c>
      <c r="J77" s="69">
        <f t="shared" si="31"/>
        <v>3.1979695431472082</v>
      </c>
      <c r="K77" s="69">
        <v>210</v>
      </c>
      <c r="L77" s="69"/>
      <c r="M77" s="69"/>
      <c r="O77" s="68">
        <f t="shared" si="32"/>
        <v>317.76649746192896</v>
      </c>
      <c r="P77" s="117">
        <f t="shared" si="33"/>
        <v>0.28434504792332277</v>
      </c>
      <c r="Q77" s="72">
        <f t="shared" si="34"/>
        <v>90.355329949238609</v>
      </c>
      <c r="R77" s="72">
        <f t="shared" si="35"/>
        <v>227.41116751269035</v>
      </c>
      <c r="S77" s="72">
        <f t="shared" si="36"/>
        <v>3.4111675126903549</v>
      </c>
      <c r="T77" s="73">
        <f t="shared" si="21"/>
        <v>224</v>
      </c>
      <c r="U77" s="73">
        <f t="shared" si="22"/>
        <v>1906.5989847715737</v>
      </c>
      <c r="V77" s="73">
        <f t="shared" si="23"/>
        <v>1344</v>
      </c>
      <c r="W77" s="78"/>
      <c r="X77" s="76">
        <f t="shared" si="24"/>
        <v>0</v>
      </c>
      <c r="Y77" s="114">
        <f t="shared" si="25"/>
        <v>0</v>
      </c>
      <c r="Z77" s="115">
        <f t="shared" si="26"/>
        <v>1.4999999999999999E-2</v>
      </c>
      <c r="AA77" s="75">
        <f t="shared" si="27"/>
        <v>6.8259385665529138E-2</v>
      </c>
      <c r="AB77" s="75">
        <f t="shared" si="28"/>
        <v>6.6666666666666652E-2</v>
      </c>
      <c r="AC77" s="75">
        <f t="shared" si="29"/>
        <v>6.6666666666666652E-2</v>
      </c>
      <c r="AE77" s="112" t="s">
        <v>336</v>
      </c>
      <c r="AF77" s="113" t="str">
        <f t="shared" si="37"/>
        <v>1106Logística (T)297,461928934010,28327645051194584,2639593908629213,1979695431473,19796954314721210</v>
      </c>
      <c r="AG77" s="76" t="str">
        <f t="shared" si="38"/>
        <v>1106Logística (T)297,461928934010,28327645051194584,2639593908629213,1979695431473,19796954314721210</v>
      </c>
      <c r="AH77" s="7" t="b">
        <f t="shared" si="39"/>
        <v>1</v>
      </c>
      <c r="AJ77" s="7" t="str">
        <f t="shared" si="40"/>
        <v>1106Logística (T)317,7664974619290,28434504792332390,3553299492386227,411167512693,41116751269035224</v>
      </c>
      <c r="AK77" s="7" t="str">
        <f>'Promo 1ºS - Região N, NE e CO I'!B31&amp;'Promo 1ºS - Região N, NE e CO I'!D31&amp;'Promo 1ºS - Região N, NE e CO I'!F31&amp;'Promo 1ºS - Região N, NE e CO I'!L31&amp;'Promo 1ºS - Região N, NE e CO I'!N31&amp;'Promo 1ºS - Região N, NE e CO I'!P31&amp;'Promo 1ºS - Região N, NE e CO I'!R31&amp;'Promo 1ºS - Região N, NE e CO I'!T31</f>
        <v>1106Logística (T)317,7664974619290,28434504792332390,3553299492386227,411167512693,41116751269035224</v>
      </c>
      <c r="AL77" s="7" t="b">
        <f t="shared" si="30"/>
        <v>1</v>
      </c>
    </row>
    <row r="78" spans="1:38" x14ac:dyDescent="0.25">
      <c r="A78" s="7" t="e">
        <v>#N/A</v>
      </c>
      <c r="B78" s="19">
        <v>1131</v>
      </c>
      <c r="C78" s="8"/>
      <c r="D78" s="37" t="s">
        <v>18</v>
      </c>
      <c r="F78" s="69">
        <v>297.46192893401013</v>
      </c>
      <c r="G78" s="81">
        <v>0.28327645051194528</v>
      </c>
      <c r="H78" s="69">
        <v>84.263959390862908</v>
      </c>
      <c r="I78" s="69">
        <v>213.19796954314722</v>
      </c>
      <c r="J78" s="69">
        <f t="shared" si="31"/>
        <v>3.1979695431472082</v>
      </c>
      <c r="K78" s="69">
        <v>210</v>
      </c>
      <c r="L78" s="69"/>
      <c r="M78" s="69"/>
      <c r="O78" s="68">
        <f t="shared" si="32"/>
        <v>317.76649746192896</v>
      </c>
      <c r="P78" s="117">
        <f t="shared" si="33"/>
        <v>0.28434504792332277</v>
      </c>
      <c r="Q78" s="72">
        <f t="shared" si="34"/>
        <v>90.355329949238609</v>
      </c>
      <c r="R78" s="72">
        <f t="shared" si="35"/>
        <v>227.41116751269035</v>
      </c>
      <c r="S78" s="72">
        <f t="shared" si="36"/>
        <v>3.4111675126903549</v>
      </c>
      <c r="T78" s="73">
        <f t="shared" si="21"/>
        <v>224</v>
      </c>
      <c r="U78" s="73">
        <f t="shared" si="22"/>
        <v>1906.5989847715737</v>
      </c>
      <c r="V78" s="73">
        <f t="shared" si="23"/>
        <v>1344</v>
      </c>
      <c r="W78" s="78"/>
      <c r="X78" s="76">
        <f t="shared" si="24"/>
        <v>0</v>
      </c>
      <c r="Y78" s="114">
        <f t="shared" si="25"/>
        <v>0</v>
      </c>
      <c r="Z78" s="115">
        <f t="shared" si="26"/>
        <v>1.4999999999999999E-2</v>
      </c>
      <c r="AA78" s="75">
        <f t="shared" si="27"/>
        <v>6.8259385665529138E-2</v>
      </c>
      <c r="AB78" s="75">
        <f t="shared" si="28"/>
        <v>6.6666666666666652E-2</v>
      </c>
      <c r="AC78" s="75">
        <f t="shared" si="29"/>
        <v>6.6666666666666652E-2</v>
      </c>
      <c r="AE78" s="112" t="s">
        <v>337</v>
      </c>
      <c r="AF78" s="113" t="str">
        <f t="shared" si="37"/>
        <v>1131Marketing (T)297,461928934010,28327645051194584,2639593908629213,1979695431473,19796954314721210</v>
      </c>
      <c r="AG78" s="76" t="str">
        <f t="shared" si="38"/>
        <v>1131Marketing (T)297,461928934010,28327645051194584,2639593908629213,1979695431473,19796954314721210</v>
      </c>
      <c r="AH78" s="7" t="b">
        <f t="shared" si="39"/>
        <v>1</v>
      </c>
      <c r="AJ78" s="7" t="str">
        <f t="shared" si="40"/>
        <v>1131Marketing (T)317,7664974619290,28434504792332390,3553299492386227,411167512693,41116751269035224</v>
      </c>
      <c r="AK78" s="7" t="str">
        <f>'Promo 1ºS - Região N, NE e CO I'!B32&amp;'Promo 1ºS - Região N, NE e CO I'!D32&amp;'Promo 1ºS - Região N, NE e CO I'!F32&amp;'Promo 1ºS - Região N, NE e CO I'!L32&amp;'Promo 1ºS - Região N, NE e CO I'!N32&amp;'Promo 1ºS - Região N, NE e CO I'!P32&amp;'Promo 1ºS - Região N, NE e CO I'!R32&amp;'Promo 1ºS - Região N, NE e CO I'!T32</f>
        <v>1131Marketing (T)317,7664974619290,28434504792332390,3553299492386227,411167512693,41116751269035224</v>
      </c>
      <c r="AL78" s="7" t="b">
        <f t="shared" si="30"/>
        <v>1</v>
      </c>
    </row>
    <row r="79" spans="1:38" x14ac:dyDescent="0.25">
      <c r="A79" s="7">
        <v>1104</v>
      </c>
      <c r="B79" s="19">
        <v>1104</v>
      </c>
      <c r="C79" s="8"/>
      <c r="D79" s="37" t="s">
        <v>47</v>
      </c>
      <c r="F79" s="69">
        <v>241.62436548223351</v>
      </c>
      <c r="G79" s="81">
        <v>0.1176470588235294</v>
      </c>
      <c r="H79" s="69">
        <v>28.426395939086291</v>
      </c>
      <c r="I79" s="69">
        <v>213.19796954314722</v>
      </c>
      <c r="J79" s="69">
        <f t="shared" si="31"/>
        <v>3.1979695431472082</v>
      </c>
      <c r="K79" s="69">
        <v>210</v>
      </c>
      <c r="L79" s="69"/>
      <c r="M79" s="69"/>
      <c r="O79" s="68">
        <f t="shared" si="32"/>
        <v>257.86802030456852</v>
      </c>
      <c r="P79" s="117">
        <f t="shared" si="33"/>
        <v>0.11811023622047241</v>
      </c>
      <c r="Q79" s="72">
        <f t="shared" si="34"/>
        <v>30.456852791878163</v>
      </c>
      <c r="R79" s="72">
        <f t="shared" si="35"/>
        <v>227.41116751269035</v>
      </c>
      <c r="S79" s="72">
        <f t="shared" si="36"/>
        <v>3.4111675126903549</v>
      </c>
      <c r="T79" s="73">
        <f t="shared" si="21"/>
        <v>224</v>
      </c>
      <c r="U79" s="73">
        <f t="shared" si="22"/>
        <v>1547.2081218274111</v>
      </c>
      <c r="V79" s="73">
        <f t="shared" si="23"/>
        <v>1344</v>
      </c>
      <c r="W79" s="78"/>
      <c r="X79" s="76">
        <f t="shared" si="24"/>
        <v>0</v>
      </c>
      <c r="Y79" s="114">
        <f t="shared" si="25"/>
        <v>0</v>
      </c>
      <c r="Z79" s="115">
        <f t="shared" si="26"/>
        <v>1.4999999999999999E-2</v>
      </c>
      <c r="AA79" s="75">
        <f t="shared" si="27"/>
        <v>6.7226890756302504E-2</v>
      </c>
      <c r="AB79" s="75">
        <f t="shared" si="28"/>
        <v>6.6666666666666652E-2</v>
      </c>
      <c r="AC79" s="75">
        <f t="shared" si="29"/>
        <v>6.6666666666666652E-2</v>
      </c>
      <c r="AE79" s="112" t="s">
        <v>338</v>
      </c>
      <c r="AF79" s="113" t="str">
        <f t="shared" si="37"/>
        <v>1104Marketing (T) (Online)241,6243654822340,11764705882352928,4263959390863213,1979695431473,19796954314721210</v>
      </c>
      <c r="AG79" s="76" t="str">
        <f t="shared" si="38"/>
        <v>1104Marketing (T) (Online)241,6243654822340,11764705882352928,4263959390863213,1979695431473,19796954314721210</v>
      </c>
      <c r="AH79" s="7" t="b">
        <f t="shared" si="39"/>
        <v>1</v>
      </c>
      <c r="AJ79" s="7" t="str">
        <f t="shared" si="40"/>
        <v>1104Marketing (T) (Online)257,8680203045690,11811023622047230,4568527918782227,411167512693,41116751269035224</v>
      </c>
      <c r="AK79" s="7" t="str">
        <f>'Promo 1ºS - Região N, NE e CO I'!B33&amp;'Promo 1ºS - Região N, NE e CO I'!D33&amp;'Promo 1ºS - Região N, NE e CO I'!F33&amp;'Promo 1ºS - Região N, NE e CO I'!L33&amp;'Promo 1ºS - Região N, NE e CO I'!N33&amp;'Promo 1ºS - Região N, NE e CO I'!P33&amp;'Promo 1ºS - Região N, NE e CO I'!R33&amp;'Promo 1ºS - Região N, NE e CO I'!T33</f>
        <v>1104Marketing (T) (Online)257,8680203045690,11811023622047230,4568527918782227,411167512693,41116751269035224</v>
      </c>
      <c r="AL79" s="7" t="b">
        <f t="shared" si="30"/>
        <v>1</v>
      </c>
    </row>
    <row r="80" spans="1:38" x14ac:dyDescent="0.25">
      <c r="A80" s="7" t="e">
        <v>#N/A</v>
      </c>
      <c r="B80" s="48">
        <v>1111</v>
      </c>
      <c r="C80" s="49"/>
      <c r="D80" s="37" t="s">
        <v>28</v>
      </c>
      <c r="F80" s="69">
        <v>310.65989847715736</v>
      </c>
      <c r="G80" s="81" t="s">
        <v>231</v>
      </c>
      <c r="H80" s="69" t="s">
        <v>231</v>
      </c>
      <c r="I80" s="69" t="s">
        <v>231</v>
      </c>
      <c r="J80" s="69" t="e">
        <f t="shared" si="31"/>
        <v>#VALUE!</v>
      </c>
      <c r="K80" s="69">
        <v>0</v>
      </c>
      <c r="L80" s="69"/>
      <c r="M80" s="69"/>
      <c r="O80" s="68">
        <f t="shared" si="32"/>
        <v>330.96446700507613</v>
      </c>
      <c r="P80" s="117">
        <f t="shared" si="33"/>
        <v>1</v>
      </c>
      <c r="Q80" s="72">
        <f t="shared" si="34"/>
        <v>330.96446700507613</v>
      </c>
      <c r="R80" s="72">
        <f t="shared" si="35"/>
        <v>0</v>
      </c>
      <c r="S80" s="72">
        <f t="shared" si="36"/>
        <v>0</v>
      </c>
      <c r="T80" s="73">
        <f t="shared" si="21"/>
        <v>0</v>
      </c>
      <c r="U80" s="73">
        <f t="shared" si="22"/>
        <v>1985.7868020304568</v>
      </c>
      <c r="V80" s="73">
        <f t="shared" si="23"/>
        <v>0</v>
      </c>
      <c r="W80" s="78"/>
      <c r="X80" s="76">
        <f t="shared" si="24"/>
        <v>0</v>
      </c>
      <c r="Y80" s="114">
        <f t="shared" si="25"/>
        <v>0</v>
      </c>
      <c r="Z80" s="115" t="e">
        <f t="shared" si="26"/>
        <v>#DIV/0!</v>
      </c>
      <c r="AA80" s="75">
        <f t="shared" si="27"/>
        <v>6.5359477124182996E-2</v>
      </c>
      <c r="AB80" s="75" t="e">
        <f t="shared" si="28"/>
        <v>#VALUE!</v>
      </c>
      <c r="AC80" s="75" t="e">
        <f t="shared" si="29"/>
        <v>#DIV/0!</v>
      </c>
      <c r="AE80" s="112" t="s">
        <v>339</v>
      </c>
      <c r="AF80" s="113" t="e">
        <f t="shared" si="37"/>
        <v>#VALUE!</v>
      </c>
      <c r="AG80" s="76" t="e">
        <f t="shared" si="38"/>
        <v>#VALUE!</v>
      </c>
      <c r="AH80" s="7" t="e">
        <f t="shared" si="39"/>
        <v>#VALUE!</v>
      </c>
      <c r="AJ80" s="7" t="str">
        <f t="shared" si="40"/>
        <v>1111Matemática (L)330,9644670050761330,964467005076000</v>
      </c>
      <c r="AK80" s="7" t="str">
        <f>'Promo 1ºS - Região N, NE e CO I'!B34&amp;'Promo 1ºS - Região N, NE e CO I'!D34&amp;'Promo 1ºS - Região N, NE e CO I'!F34&amp;'Promo 1ºS - Região N, NE e CO I'!L34&amp;'Promo 1ºS - Região N, NE e CO I'!N34&amp;'Promo 1ºS - Região N, NE e CO I'!P34&amp;'Promo 1ºS - Região N, NE e CO I'!R34&amp;'Promo 1ºS - Região N, NE e CO I'!T34</f>
        <v>1111Matemática (L)330,964467005076</v>
      </c>
      <c r="AL80" s="7" t="b">
        <f t="shared" si="30"/>
        <v>0</v>
      </c>
    </row>
    <row r="81" spans="1:38" x14ac:dyDescent="0.25">
      <c r="A81" s="7">
        <v>2006</v>
      </c>
      <c r="B81" s="19">
        <v>2006</v>
      </c>
      <c r="C81" s="8"/>
      <c r="D81" s="37" t="s">
        <v>39</v>
      </c>
      <c r="F81" s="69">
        <v>293.40101522842639</v>
      </c>
      <c r="G81" s="81">
        <v>0.27335640138408296</v>
      </c>
      <c r="H81" s="69">
        <v>80.203045685279164</v>
      </c>
      <c r="I81" s="69">
        <v>213.19796954314722</v>
      </c>
      <c r="J81" s="69">
        <f t="shared" si="31"/>
        <v>3.1979695431472082</v>
      </c>
      <c r="K81" s="69">
        <v>210</v>
      </c>
      <c r="L81" s="69"/>
      <c r="M81" s="69"/>
      <c r="O81" s="68">
        <f t="shared" si="32"/>
        <v>312.69035532994923</v>
      </c>
      <c r="P81" s="117">
        <f t="shared" si="33"/>
        <v>0.27272727272727271</v>
      </c>
      <c r="Q81" s="72">
        <f t="shared" si="34"/>
        <v>85.279187817258872</v>
      </c>
      <c r="R81" s="72">
        <f t="shared" si="35"/>
        <v>227.41116751269035</v>
      </c>
      <c r="S81" s="72">
        <f t="shared" si="36"/>
        <v>3.4111675126903549</v>
      </c>
      <c r="T81" s="73">
        <f t="shared" si="21"/>
        <v>224</v>
      </c>
      <c r="U81" s="73">
        <f t="shared" si="22"/>
        <v>1876.1421319796955</v>
      </c>
      <c r="V81" s="73">
        <f t="shared" si="23"/>
        <v>1344</v>
      </c>
      <c r="W81" s="78"/>
      <c r="X81" s="76">
        <f t="shared" si="24"/>
        <v>0</v>
      </c>
      <c r="Y81" s="114">
        <f t="shared" si="25"/>
        <v>0</v>
      </c>
      <c r="Z81" s="115">
        <f t="shared" si="26"/>
        <v>1.4999999999999999E-2</v>
      </c>
      <c r="AA81" s="75">
        <f t="shared" si="27"/>
        <v>6.5743944636678098E-2</v>
      </c>
      <c r="AB81" s="75">
        <f t="shared" si="28"/>
        <v>6.6666666666666652E-2</v>
      </c>
      <c r="AC81" s="75">
        <f t="shared" si="29"/>
        <v>6.6666666666666652E-2</v>
      </c>
      <c r="AE81" s="112" t="s">
        <v>340</v>
      </c>
      <c r="AF81" s="113" t="str">
        <f t="shared" si="37"/>
        <v>2006Matemática (Segunda Licenciatura)293,4010152284260,27335640138408380,2030456852792213,1979695431473,19796954314721210</v>
      </c>
      <c r="AG81" s="76" t="str">
        <f t="shared" si="38"/>
        <v>2006Matemática (Segunda Licenciatura)293,4010152284260,27335640138408380,2030456852792213,1979695431473,19796954314721210</v>
      </c>
      <c r="AH81" s="7" t="b">
        <f t="shared" si="39"/>
        <v>1</v>
      </c>
      <c r="AJ81" s="7" t="str">
        <f t="shared" si="40"/>
        <v>2006Matemática (Segunda Licenciatura)312,6903553299490,27272727272727385,2791878172589227,411167512693,41116751269035224</v>
      </c>
      <c r="AK81" s="7" t="str">
        <f>'Promo 1ºS - Região N, NE e CO I'!B35&amp;'Promo 1ºS - Região N, NE e CO I'!D35&amp;'Promo 1ºS - Região N, NE e CO I'!F35&amp;'Promo 1ºS - Região N, NE e CO I'!L35&amp;'Promo 1ºS - Região N, NE e CO I'!N35&amp;'Promo 1ºS - Região N, NE e CO I'!P35&amp;'Promo 1ºS - Região N, NE e CO I'!R35&amp;'Promo 1ºS - Região N, NE e CO I'!T35</f>
        <v>2006Matemática (Segunda Licenciatura)312,6903553299490,27272727272727385,2791878172589227,411167512693,41116751269035224</v>
      </c>
      <c r="AL81" s="7" t="b">
        <f t="shared" si="30"/>
        <v>1</v>
      </c>
    </row>
    <row r="82" spans="1:38" ht="30" x14ac:dyDescent="0.25">
      <c r="A82" s="7">
        <v>1102</v>
      </c>
      <c r="B82" s="19">
        <v>1102</v>
      </c>
      <c r="C82" s="8"/>
      <c r="D82" s="37" t="s">
        <v>58</v>
      </c>
      <c r="F82" s="69">
        <v>310.65989847715736</v>
      </c>
      <c r="G82" s="81">
        <v>0.24836601307189538</v>
      </c>
      <c r="H82" s="69">
        <v>77.157360406091357</v>
      </c>
      <c r="I82" s="69">
        <v>233.502538071066</v>
      </c>
      <c r="J82" s="69">
        <f t="shared" si="31"/>
        <v>3.5025380710659899</v>
      </c>
      <c r="K82" s="69">
        <v>230</v>
      </c>
      <c r="L82" s="69"/>
      <c r="M82" s="69"/>
      <c r="O82" s="68">
        <f t="shared" si="32"/>
        <v>330.96446700507613</v>
      </c>
      <c r="P82" s="117">
        <f t="shared" si="33"/>
        <v>0.24846625766871167</v>
      </c>
      <c r="Q82" s="72">
        <f t="shared" si="34"/>
        <v>82.233502538071065</v>
      </c>
      <c r="R82" s="72">
        <f t="shared" si="35"/>
        <v>248.73096446700507</v>
      </c>
      <c r="S82" s="72">
        <f t="shared" si="36"/>
        <v>3.7309644670050659</v>
      </c>
      <c r="T82" s="73">
        <f t="shared" si="21"/>
        <v>245</v>
      </c>
      <c r="U82" s="73">
        <f t="shared" si="22"/>
        <v>1985.7868020304568</v>
      </c>
      <c r="V82" s="73">
        <f t="shared" si="23"/>
        <v>1470</v>
      </c>
      <c r="W82" s="78"/>
      <c r="X82" s="76">
        <f t="shared" si="24"/>
        <v>0</v>
      </c>
      <c r="Y82" s="114">
        <f t="shared" si="25"/>
        <v>0</v>
      </c>
      <c r="Z82" s="115">
        <f t="shared" si="26"/>
        <v>1.4999999999999999E-2</v>
      </c>
      <c r="AA82" s="75">
        <f t="shared" si="27"/>
        <v>6.5359477124182996E-2</v>
      </c>
      <c r="AB82" s="75">
        <f t="shared" si="28"/>
        <v>6.5217391304347672E-2</v>
      </c>
      <c r="AC82" s="75">
        <f t="shared" si="29"/>
        <v>6.5217391304347894E-2</v>
      </c>
      <c r="AE82" s="112" t="s">
        <v>341</v>
      </c>
      <c r="AF82" s="113" t="str">
        <f t="shared" si="37"/>
        <v>1102Pedagogia (L) - Docência na Ed Infantil e nas Séries Iniciais do EF310,6598984771570,24836601307189577,1573604060914233,5025380710663,50253807106599230</v>
      </c>
      <c r="AG82" s="76" t="str">
        <f t="shared" si="38"/>
        <v>1102Pedagogia (L) - Docência na Ed Infantil e nas Séries Iniciais do EF310,6598984771570,24836601307189577,1573604060914233,5025380710663,50253807106599230</v>
      </c>
      <c r="AH82" s="7" t="b">
        <f t="shared" si="39"/>
        <v>1</v>
      </c>
      <c r="AJ82" s="7" t="str">
        <f t="shared" si="40"/>
        <v>1102Pedagogia (L) - Docência na Ed Infantil e nas Séries Iniciais do EF330,9644670050760,24846625766871282,2335025380711248,7309644670053,73096446700507245</v>
      </c>
      <c r="AK82" s="7" t="str">
        <f>'Promo 1ºS - Região N, NE e CO I'!B36&amp;'Promo 1ºS - Região N, NE e CO I'!D36&amp;'Promo 1ºS - Região N, NE e CO I'!F36&amp;'Promo 1ºS - Região N, NE e CO I'!L36&amp;'Promo 1ºS - Região N, NE e CO I'!N36&amp;'Promo 1ºS - Região N, NE e CO I'!P36&amp;'Promo 1ºS - Região N, NE e CO I'!R36&amp;'Promo 1ºS - Região N, NE e CO I'!T36</f>
        <v>1102Pedagogia (L) - Docência na Ed Infantil e nas Séries Iniciais do EF330,9644670050760,24846625766871282,2335025380711248,7309644670053,73096446700507245</v>
      </c>
      <c r="AL82" s="7" t="b">
        <f t="shared" si="30"/>
        <v>1</v>
      </c>
    </row>
    <row r="83" spans="1:38" x14ac:dyDescent="0.25">
      <c r="A83" s="7">
        <v>2005</v>
      </c>
      <c r="B83" s="19">
        <v>2005</v>
      </c>
      <c r="C83" s="8"/>
      <c r="D83" s="37" t="s">
        <v>40</v>
      </c>
      <c r="F83" s="69">
        <v>293.40101522842639</v>
      </c>
      <c r="G83" s="81">
        <v>0.27335640138408296</v>
      </c>
      <c r="H83" s="69">
        <v>80.203045685279164</v>
      </c>
      <c r="I83" s="69">
        <v>213.19796954314722</v>
      </c>
      <c r="J83" s="69">
        <f t="shared" si="31"/>
        <v>3.1979695431472082</v>
      </c>
      <c r="K83" s="69">
        <v>210</v>
      </c>
      <c r="L83" s="69"/>
      <c r="M83" s="69"/>
      <c r="O83" s="68">
        <f t="shared" si="32"/>
        <v>312.69035532994923</v>
      </c>
      <c r="P83" s="117">
        <f t="shared" si="33"/>
        <v>0.27272727272727271</v>
      </c>
      <c r="Q83" s="72">
        <f t="shared" si="34"/>
        <v>85.279187817258872</v>
      </c>
      <c r="R83" s="72">
        <f t="shared" si="35"/>
        <v>227.41116751269035</v>
      </c>
      <c r="S83" s="72">
        <f t="shared" si="36"/>
        <v>3.4111675126903549</v>
      </c>
      <c r="T83" s="73">
        <f t="shared" si="21"/>
        <v>224</v>
      </c>
      <c r="U83" s="73">
        <f t="shared" si="22"/>
        <v>1876.1421319796955</v>
      </c>
      <c r="V83" s="73">
        <f t="shared" si="23"/>
        <v>1344</v>
      </c>
      <c r="W83" s="78"/>
      <c r="X83" s="76">
        <f t="shared" si="24"/>
        <v>0</v>
      </c>
      <c r="Y83" s="114">
        <f t="shared" si="25"/>
        <v>0</v>
      </c>
      <c r="Z83" s="115">
        <f t="shared" si="26"/>
        <v>1.4999999999999999E-2</v>
      </c>
      <c r="AA83" s="75">
        <f t="shared" si="27"/>
        <v>6.5743944636678098E-2</v>
      </c>
      <c r="AB83" s="75">
        <f t="shared" si="28"/>
        <v>6.6666666666666652E-2</v>
      </c>
      <c r="AC83" s="75">
        <f t="shared" si="29"/>
        <v>6.6666666666666652E-2</v>
      </c>
      <c r="AE83" s="112" t="s">
        <v>342</v>
      </c>
      <c r="AF83" s="113" t="str">
        <f t="shared" si="37"/>
        <v>2005Pedagogia (Segunda Licenciatura)293,4010152284260,27335640138408380,2030456852792213,1979695431473,19796954314721210</v>
      </c>
      <c r="AG83" s="76" t="str">
        <f t="shared" si="38"/>
        <v>2005Pedagogia (Segunda Licenciatura)293,4010152284260,27335640138408380,2030456852792213,1979695431473,19796954314721210</v>
      </c>
      <c r="AH83" s="7" t="b">
        <f t="shared" si="39"/>
        <v>1</v>
      </c>
      <c r="AJ83" s="7" t="str">
        <f t="shared" si="40"/>
        <v>2005Pedagogia (Segunda Licenciatura)312,6903553299490,27272727272727385,2791878172589227,411167512693,41116751269035224</v>
      </c>
      <c r="AK83" s="7" t="str">
        <f>'Promo 1ºS - Região N, NE e CO I'!B37&amp;'Promo 1ºS - Região N, NE e CO I'!D37&amp;'Promo 1ºS - Região N, NE e CO I'!F37&amp;'Promo 1ºS - Região N, NE e CO I'!L37&amp;'Promo 1ºS - Região N, NE e CO I'!N37&amp;'Promo 1ºS - Região N, NE e CO I'!P37&amp;'Promo 1ºS - Região N, NE e CO I'!R37&amp;'Promo 1ºS - Região N, NE e CO I'!T37</f>
        <v>2005Pedagogia (Segunda Licenciatura)312,6903553299490,27272727272727385,2791878172589227,411167512693,41116751269035224</v>
      </c>
      <c r="AL83" s="7" t="b">
        <f t="shared" si="30"/>
        <v>1</v>
      </c>
    </row>
    <row r="84" spans="1:38" ht="30" x14ac:dyDescent="0.25">
      <c r="A84" s="7" t="e">
        <v>#N/A</v>
      </c>
      <c r="B84" s="19">
        <v>1108</v>
      </c>
      <c r="C84" s="8"/>
      <c r="D84" s="37" t="s">
        <v>59</v>
      </c>
      <c r="F84" s="69">
        <v>297.46192893401013</v>
      </c>
      <c r="G84" s="81">
        <v>0.28327645051194528</v>
      </c>
      <c r="H84" s="69">
        <v>84.263959390862908</v>
      </c>
      <c r="I84" s="69">
        <v>213.19796954314722</v>
      </c>
      <c r="J84" s="69">
        <f t="shared" si="31"/>
        <v>3.1979695431472082</v>
      </c>
      <c r="K84" s="69">
        <v>210</v>
      </c>
      <c r="L84" s="69"/>
      <c r="M84" s="69"/>
      <c r="O84" s="68">
        <f t="shared" ref="O84:O88" si="41">VLOOKUP(B84,$B$9:$O$51,14,FALSE)</f>
        <v>317.76649746192896</v>
      </c>
      <c r="P84" s="117">
        <f t="shared" ref="P84:P88" si="42">Q84/O84</f>
        <v>0.28434504792332277</v>
      </c>
      <c r="Q84" s="72">
        <f t="shared" ref="Q84:Q88" si="43">O84-R84</f>
        <v>90.355329949238609</v>
      </c>
      <c r="R84" s="72">
        <f t="shared" ref="R84:R88" si="44">T84/(1-$V$4)</f>
        <v>227.41116751269035</v>
      </c>
      <c r="S84" s="72">
        <f t="shared" ref="S84:S88" si="45">R84-T84</f>
        <v>3.4111675126903549</v>
      </c>
      <c r="T84" s="73">
        <f t="shared" ref="T84:T88" si="46">IFERROR(ROUNDUP(K84+(K84*$T$4),0),0)</f>
        <v>224</v>
      </c>
      <c r="U84" s="73">
        <f t="shared" ref="U84:U88" si="47">O84*6</f>
        <v>1906.5989847715737</v>
      </c>
      <c r="V84" s="73">
        <f t="shared" ref="V84:V88" si="48">T84*6</f>
        <v>1344</v>
      </c>
      <c r="X84" s="76">
        <f t="shared" ref="X84:X88" si="49">IF(Q84="",0,O84-Q84-R84)</f>
        <v>0</v>
      </c>
      <c r="Y84" s="114">
        <f t="shared" ref="Y84:Y88" si="50">IF(Q84="",O84-S84-T84,R84-S84-T84)</f>
        <v>0</v>
      </c>
      <c r="Z84" s="115">
        <f t="shared" ref="Z84:Z88" si="51">ROUND(IF(Q84="",S84/O84,S84/R84),4)</f>
        <v>1.4999999999999999E-2</v>
      </c>
      <c r="AA84" s="75">
        <f t="shared" ref="AA84:AA88" si="52">O84/F84-1</f>
        <v>6.8259385665529138E-2</v>
      </c>
      <c r="AB84" s="75">
        <f t="shared" ref="AB84:AB88" si="53">IF(R84="",AA84,R84/I84-1)</f>
        <v>6.6666666666666652E-2</v>
      </c>
      <c r="AC84" s="75">
        <f t="shared" ref="AC84:AC88" si="54">T84/K84-1</f>
        <v>6.6666666666666652E-2</v>
      </c>
      <c r="AE84" s="112" t="s">
        <v>343</v>
      </c>
      <c r="AF84" s="113" t="str">
        <f t="shared" si="37"/>
        <v>1108Processos Gerenciais (T) - Gestão de Pequenas e Médias Empresas297,461928934010,28327645051194584,2639593908629213,1979695431473,19796954314721210</v>
      </c>
      <c r="AG84" s="76" t="str">
        <f t="shared" si="38"/>
        <v>1108Processos Gerenciais (T) - Gestão de Pequenas e Médias Empresas297,461928934010,28327645051194584,2639593908629213,1979695431473,19796954314721210</v>
      </c>
      <c r="AH84" s="7" t="b">
        <f t="shared" si="39"/>
        <v>1</v>
      </c>
      <c r="AJ84" s="7" t="str">
        <f t="shared" si="40"/>
        <v>1108Processos Gerenciais (T) - Gestão de Pequenas e Médias Empresas317,7664974619290,28434504792332390,3553299492386227,411167512693,41116751269035224</v>
      </c>
      <c r="AK84" s="7" t="str">
        <f>'Promo 1ºS - Região N, NE e CO I'!B38&amp;'Promo 1ºS - Região N, NE e CO I'!D38&amp;'Promo 1ºS - Região N, NE e CO I'!F38&amp;'Promo 1ºS - Região N, NE e CO I'!L38&amp;'Promo 1ºS - Região N, NE e CO I'!N38&amp;'Promo 1ºS - Região N, NE e CO I'!P38&amp;'Promo 1ºS - Região N, NE e CO I'!R38&amp;'Promo 1ºS - Região N, NE e CO I'!T38</f>
        <v>1108Processos Gerenciais (T) - Gestão de Pequenas e Médias Empresas317,7664974619290,28434504792332390,3553299492386227,411167512693,41116751269035224</v>
      </c>
      <c r="AL84" s="7" t="b">
        <f t="shared" si="30"/>
        <v>1</v>
      </c>
    </row>
    <row r="85" spans="1:38" x14ac:dyDescent="0.25">
      <c r="A85" s="7">
        <v>1127</v>
      </c>
      <c r="B85" s="19">
        <v>1127</v>
      </c>
      <c r="C85" s="8"/>
      <c r="D85" s="37" t="s">
        <v>48</v>
      </c>
      <c r="F85" s="69">
        <v>264.97461928934013</v>
      </c>
      <c r="G85" s="81">
        <v>0.19540229885057472</v>
      </c>
      <c r="H85" s="69">
        <v>51.776649746192902</v>
      </c>
      <c r="I85" s="69">
        <v>213.19796954314722</v>
      </c>
      <c r="J85" s="69">
        <f t="shared" si="31"/>
        <v>3.1979695431472082</v>
      </c>
      <c r="K85" s="69">
        <v>210</v>
      </c>
      <c r="L85" s="69"/>
      <c r="M85" s="69"/>
      <c r="O85" s="68">
        <f t="shared" si="41"/>
        <v>282.23350253807109</v>
      </c>
      <c r="P85" s="117">
        <f t="shared" si="42"/>
        <v>0.19424460431654683</v>
      </c>
      <c r="Q85" s="72">
        <f t="shared" si="43"/>
        <v>54.822335025380738</v>
      </c>
      <c r="R85" s="72">
        <f t="shared" si="44"/>
        <v>227.41116751269035</v>
      </c>
      <c r="S85" s="72">
        <f t="shared" si="45"/>
        <v>3.4111675126903549</v>
      </c>
      <c r="T85" s="73">
        <f t="shared" si="46"/>
        <v>224</v>
      </c>
      <c r="U85" s="73">
        <f t="shared" si="47"/>
        <v>1693.4010152284266</v>
      </c>
      <c r="V85" s="73">
        <f t="shared" si="48"/>
        <v>1344</v>
      </c>
      <c r="X85" s="76">
        <f t="shared" si="49"/>
        <v>0</v>
      </c>
      <c r="Y85" s="114">
        <f t="shared" si="50"/>
        <v>0</v>
      </c>
      <c r="Z85" s="115">
        <f t="shared" si="51"/>
        <v>1.4999999999999999E-2</v>
      </c>
      <c r="AA85" s="75">
        <f t="shared" si="52"/>
        <v>6.5134099616858343E-2</v>
      </c>
      <c r="AB85" s="75">
        <f t="shared" si="53"/>
        <v>6.6666666666666652E-2</v>
      </c>
      <c r="AC85" s="75">
        <f t="shared" si="54"/>
        <v>6.6666666666666652E-2</v>
      </c>
      <c r="AE85" s="112" t="s">
        <v>344</v>
      </c>
      <c r="AF85" s="113" t="str">
        <f t="shared" si="37"/>
        <v>1127Gestão de Segurança Pública (T) (Online)264,974619289340,19540229885057551,7766497461929213,1979695431473,19796954314721210</v>
      </c>
      <c r="AG85" s="76" t="str">
        <f t="shared" si="38"/>
        <v>1127Gestão de Segurança Pública (T) (Online)264,974619289340,19540229885057551,7766497461929213,1979695431473,19796954314721210</v>
      </c>
      <c r="AH85" s="7" t="b">
        <f t="shared" si="39"/>
        <v>1</v>
      </c>
      <c r="AJ85" s="7" t="str">
        <f t="shared" si="40"/>
        <v>1127Gestão de Segurança Pública (T) (Online)282,2335025380710,19424460431654754,8223350253807227,411167512693,41116751269035224</v>
      </c>
      <c r="AK85" s="7" t="str">
        <f>'Promo 1ºS - Região N, NE e CO I'!B39&amp;'Promo 1ºS - Região N, NE e CO I'!D39&amp;'Promo 1ºS - Região N, NE e CO I'!F39&amp;'Promo 1ºS - Região N, NE e CO I'!L39&amp;'Promo 1ºS - Região N, NE e CO I'!N39&amp;'Promo 1ºS - Região N, NE e CO I'!P39&amp;'Promo 1ºS - Região N, NE e CO I'!R39&amp;'Promo 1ºS - Região N, NE e CO I'!T39</f>
        <v>1127Gestão de Segurança Pública (T) (Online)282,2335025380710,19424460431654754,8223350253807227,411167512693,41116751269035224</v>
      </c>
      <c r="AL85" s="7" t="b">
        <f t="shared" si="30"/>
        <v>1</v>
      </c>
    </row>
    <row r="86" spans="1:38" x14ac:dyDescent="0.25">
      <c r="A86" s="7" t="e">
        <v>#N/A</v>
      </c>
      <c r="B86" s="19">
        <v>1123</v>
      </c>
      <c r="C86" s="8"/>
      <c r="D86" s="37" t="s">
        <v>20</v>
      </c>
      <c r="F86" s="69">
        <v>344.16243654822335</v>
      </c>
      <c r="G86" s="81" t="s">
        <v>231</v>
      </c>
      <c r="H86" s="69" t="s">
        <v>231</v>
      </c>
      <c r="I86" s="69" t="s">
        <v>231</v>
      </c>
      <c r="J86" s="69" t="e">
        <f t="shared" si="31"/>
        <v>#VALUE!</v>
      </c>
      <c r="K86" s="69">
        <v>0</v>
      </c>
      <c r="L86" s="69"/>
      <c r="M86" s="69"/>
      <c r="O86" s="68">
        <f t="shared" si="41"/>
        <v>367.51269035532994</v>
      </c>
      <c r="P86" s="117">
        <f t="shared" si="42"/>
        <v>1</v>
      </c>
      <c r="Q86" s="72">
        <f t="shared" si="43"/>
        <v>367.51269035532994</v>
      </c>
      <c r="R86" s="72">
        <f t="shared" si="44"/>
        <v>0</v>
      </c>
      <c r="S86" s="72">
        <f t="shared" si="45"/>
        <v>0</v>
      </c>
      <c r="T86" s="73">
        <f t="shared" si="46"/>
        <v>0</v>
      </c>
      <c r="U86" s="73">
        <f t="shared" si="47"/>
        <v>2205.0761421319794</v>
      </c>
      <c r="V86" s="73">
        <f t="shared" si="48"/>
        <v>0</v>
      </c>
      <c r="X86" s="76">
        <f t="shared" si="49"/>
        <v>0</v>
      </c>
      <c r="Y86" s="114">
        <f t="shared" si="50"/>
        <v>0</v>
      </c>
      <c r="Z86" s="115" t="e">
        <f t="shared" si="51"/>
        <v>#DIV/0!</v>
      </c>
      <c r="AA86" s="75">
        <f t="shared" si="52"/>
        <v>6.7846607669616477E-2</v>
      </c>
      <c r="AB86" s="75" t="e">
        <f t="shared" si="53"/>
        <v>#VALUE!</v>
      </c>
      <c r="AC86" s="75" t="e">
        <f t="shared" si="54"/>
        <v>#DIV/0!</v>
      </c>
      <c r="AE86" s="112" t="s">
        <v>345</v>
      </c>
      <c r="AF86" s="113" t="e">
        <f t="shared" si="37"/>
        <v>#VALUE!</v>
      </c>
      <c r="AG86" s="76" t="e">
        <f t="shared" si="38"/>
        <v>#VALUE!</v>
      </c>
      <c r="AH86" s="7" t="e">
        <f t="shared" si="39"/>
        <v>#VALUE!</v>
      </c>
      <c r="AJ86" s="7" t="str">
        <f t="shared" si="40"/>
        <v>1123Sistemas de Informação (B)367,512690355331367,51269035533000</v>
      </c>
      <c r="AK86" s="7" t="str">
        <f>'Promo 1ºS - Região N, NE e CO I'!B40&amp;'Promo 1ºS - Região N, NE e CO I'!D40&amp;'Promo 1ºS - Região N, NE e CO I'!F40&amp;'Promo 1ºS - Região N, NE e CO I'!L40&amp;'Promo 1ºS - Região N, NE e CO I'!N40&amp;'Promo 1ºS - Região N, NE e CO I'!P40&amp;'Promo 1ºS - Região N, NE e CO I'!R40&amp;'Promo 1ºS - Região N, NE e CO I'!T40</f>
        <v>1123Sistemas de Informação (B)367,51269035533</v>
      </c>
      <c r="AL86" s="7" t="b">
        <f t="shared" si="30"/>
        <v>0</v>
      </c>
    </row>
    <row r="87" spans="1:38" x14ac:dyDescent="0.25">
      <c r="A87" s="7">
        <v>1103</v>
      </c>
      <c r="B87" s="19">
        <v>1103</v>
      </c>
      <c r="C87" s="8"/>
      <c r="D87" s="37" t="s">
        <v>21</v>
      </c>
      <c r="F87" s="69">
        <v>344.16243654822335</v>
      </c>
      <c r="G87" s="81">
        <v>0.32153392330383479</v>
      </c>
      <c r="H87" s="69">
        <v>110.65989847715736</v>
      </c>
      <c r="I87" s="69">
        <v>233.502538071066</v>
      </c>
      <c r="J87" s="69">
        <f t="shared" si="31"/>
        <v>3.5025380710659899</v>
      </c>
      <c r="K87" s="69">
        <v>230</v>
      </c>
      <c r="L87" s="69"/>
      <c r="M87" s="69"/>
      <c r="O87" s="68">
        <f t="shared" si="41"/>
        <v>367.51269035532994</v>
      </c>
      <c r="P87" s="117">
        <f t="shared" si="42"/>
        <v>0.32320441988950277</v>
      </c>
      <c r="Q87" s="72">
        <f t="shared" si="43"/>
        <v>118.78172588832487</v>
      </c>
      <c r="R87" s="72">
        <f t="shared" si="44"/>
        <v>248.73096446700507</v>
      </c>
      <c r="S87" s="72">
        <f t="shared" si="45"/>
        <v>3.7309644670050659</v>
      </c>
      <c r="T87" s="73">
        <f t="shared" si="46"/>
        <v>245</v>
      </c>
      <c r="U87" s="73">
        <f t="shared" si="47"/>
        <v>2205.0761421319794</v>
      </c>
      <c r="V87" s="73">
        <f t="shared" si="48"/>
        <v>1470</v>
      </c>
      <c r="X87" s="76">
        <f t="shared" si="49"/>
        <v>0</v>
      </c>
      <c r="Y87" s="114">
        <f t="shared" si="50"/>
        <v>0</v>
      </c>
      <c r="Z87" s="115">
        <f t="shared" si="51"/>
        <v>1.4999999999999999E-2</v>
      </c>
      <c r="AA87" s="75">
        <f t="shared" si="52"/>
        <v>6.7846607669616477E-2</v>
      </c>
      <c r="AB87" s="75">
        <f t="shared" si="53"/>
        <v>6.5217391304347672E-2</v>
      </c>
      <c r="AC87" s="75">
        <f t="shared" si="54"/>
        <v>6.5217391304347894E-2</v>
      </c>
      <c r="AE87" s="112" t="s">
        <v>346</v>
      </c>
      <c r="AF87" s="113" t="str">
        <f t="shared" si="37"/>
        <v>1103Teologia (B)344,1624365482230,321533923303835110,659898477157233,5025380710663,50253807106599230</v>
      </c>
      <c r="AG87" s="76" t="str">
        <f t="shared" si="38"/>
        <v>1103Teologia (B)344,1624365482230,321533923303835110,659898477157233,5025380710663,50253807106599230</v>
      </c>
      <c r="AH87" s="7" t="b">
        <f t="shared" si="39"/>
        <v>1</v>
      </c>
      <c r="AJ87" s="7" t="str">
        <f t="shared" si="40"/>
        <v>1103Teologia (B)367,512690355330,323204419889503118,781725888325248,7309644670053,73096446700507245</v>
      </c>
      <c r="AK87" s="7" t="str">
        <f>'Promo 1ºS - Região N, NE e CO I'!B41&amp;'Promo 1ºS - Região N, NE e CO I'!D41&amp;'Promo 1ºS - Região N, NE e CO I'!F41&amp;'Promo 1ºS - Região N, NE e CO I'!L41&amp;'Promo 1ºS - Região N, NE e CO I'!N41&amp;'Promo 1ºS - Região N, NE e CO I'!P41&amp;'Promo 1ºS - Região N, NE e CO I'!R41&amp;'Promo 1ºS - Região N, NE e CO I'!T41</f>
        <v>1103Teologia (B)367,512690355330,323204419889503118,781725888325248,7309644670053,73096446700507245</v>
      </c>
      <c r="AL87" s="7" t="b">
        <f t="shared" si="30"/>
        <v>1</v>
      </c>
    </row>
    <row r="88" spans="1:38" x14ac:dyDescent="0.25">
      <c r="A88" s="7" t="e">
        <v>#N/A</v>
      </c>
      <c r="B88" s="19">
        <v>1163</v>
      </c>
      <c r="C88" s="8"/>
      <c r="D88" s="37" t="s">
        <v>22</v>
      </c>
      <c r="F88" s="69">
        <v>294.41624365482232</v>
      </c>
      <c r="G88" s="81">
        <v>0.34482758620689657</v>
      </c>
      <c r="H88" s="69">
        <v>101.5228426395939</v>
      </c>
      <c r="I88" s="69">
        <v>192.89340101522842</v>
      </c>
      <c r="J88" s="69">
        <f t="shared" si="31"/>
        <v>2.8934010152284264</v>
      </c>
      <c r="K88" s="69">
        <v>190</v>
      </c>
      <c r="L88" s="69"/>
      <c r="M88" s="69"/>
      <c r="O88" s="68">
        <f t="shared" si="41"/>
        <v>313.70558375634516</v>
      </c>
      <c r="P88" s="117">
        <f t="shared" si="42"/>
        <v>0.34304207119741092</v>
      </c>
      <c r="Q88" s="72">
        <f t="shared" si="43"/>
        <v>107.61421319796952</v>
      </c>
      <c r="R88" s="72">
        <f t="shared" si="44"/>
        <v>206.09137055837564</v>
      </c>
      <c r="S88" s="72">
        <f t="shared" si="45"/>
        <v>3.0913705583756439</v>
      </c>
      <c r="T88" s="73">
        <f t="shared" si="46"/>
        <v>203</v>
      </c>
      <c r="U88" s="73">
        <f t="shared" si="47"/>
        <v>1882.233502538071</v>
      </c>
      <c r="V88" s="73">
        <f t="shared" si="48"/>
        <v>1218</v>
      </c>
      <c r="X88" s="76">
        <f t="shared" si="49"/>
        <v>0</v>
      </c>
      <c r="Y88" s="114">
        <f t="shared" si="50"/>
        <v>0</v>
      </c>
      <c r="Z88" s="115">
        <f t="shared" si="51"/>
        <v>1.4999999999999999E-2</v>
      </c>
      <c r="AA88" s="75">
        <f t="shared" si="52"/>
        <v>6.5517241379310365E-2</v>
      </c>
      <c r="AB88" s="75">
        <f t="shared" si="53"/>
        <v>6.8421052631578938E-2</v>
      </c>
      <c r="AC88" s="75">
        <f t="shared" si="54"/>
        <v>6.8421052631578938E-2</v>
      </c>
      <c r="AE88" s="112" t="s">
        <v>347</v>
      </c>
      <c r="AF88" s="113" t="str">
        <f t="shared" si="37"/>
        <v>1163Teologia (I)294,4162436548220,344827586206897101,522842639594192,8934010152282,89340101522843190</v>
      </c>
      <c r="AG88" s="76" t="str">
        <f t="shared" si="38"/>
        <v>1163Teologia (I)294,4162436548220,344827586206897101,522842639594192,8934010152282,89340101522843190</v>
      </c>
      <c r="AH88" s="7" t="b">
        <f t="shared" si="39"/>
        <v>1</v>
      </c>
      <c r="AJ88" s="7" t="str">
        <f t="shared" si="40"/>
        <v>1163Teologia (I)313,7055837563450,343042071197411107,61421319797206,0913705583763,09137055837564203</v>
      </c>
      <c r="AK88" s="7" t="str">
        <f>'Promo 1ºS - Região N, NE e CO I'!B42&amp;'Promo 1ºS - Região N, NE e CO I'!D42&amp;'Promo 1ºS - Região N, NE e CO I'!F42&amp;'Promo 1ºS - Região N, NE e CO I'!L42&amp;'Promo 1ºS - Região N, NE e CO I'!N42&amp;'Promo 1ºS - Região N, NE e CO I'!P42&amp;'Promo 1ºS - Região N, NE e CO I'!R42&amp;'Promo 1ºS - Região N, NE e CO I'!T42</f>
        <v>1163Teologia (I)313,7055837563450,343042071197411107,61421319797206,0913705583763,09137055837564203</v>
      </c>
      <c r="AL88" s="7" t="b">
        <f t="shared" si="30"/>
        <v>1</v>
      </c>
    </row>
    <row r="89" spans="1:38" x14ac:dyDescent="0.25">
      <c r="AE89" s="112" t="s">
        <v>231</v>
      </c>
      <c r="AF89" s="113" t="str">
        <f t="shared" si="37"/>
        <v/>
      </c>
      <c r="AG89" s="76" t="str">
        <f t="shared" si="38"/>
        <v/>
      </c>
      <c r="AH89" s="7" t="b">
        <f t="shared" si="39"/>
        <v>1</v>
      </c>
      <c r="AJ89" s="7" t="str">
        <f t="shared" si="40"/>
        <v/>
      </c>
      <c r="AK89" s="7" t="str">
        <f>'Promo 1ºS - Região N, NE e CO I'!B43&amp;'Promo 1ºS - Região N, NE e CO I'!D43&amp;'Promo 1ºS - Região N, NE e CO I'!F43&amp;'Promo 1ºS - Região N, NE e CO I'!L43&amp;'Promo 1ºS - Região N, NE e CO I'!N43&amp;'Promo 1ºS - Região N, NE e CO I'!P43&amp;'Promo 1ºS - Região N, NE e CO I'!R43&amp;'Promo 1ºS - Região N, NE e CO I'!T43</f>
        <v/>
      </c>
      <c r="AL89" s="7" t="b">
        <f t="shared" si="30"/>
        <v>1</v>
      </c>
    </row>
    <row r="90" spans="1:38" x14ac:dyDescent="0.25">
      <c r="AE90" s="112" t="s">
        <v>23</v>
      </c>
      <c r="AF90" s="113" t="str">
        <f t="shared" si="37"/>
        <v/>
      </c>
      <c r="AG90" s="76" t="str">
        <f t="shared" si="38"/>
        <v/>
      </c>
      <c r="AH90" s="7" t="b">
        <f t="shared" si="39"/>
        <v>1</v>
      </c>
      <c r="AJ90" s="7" t="str">
        <f t="shared" si="40"/>
        <v/>
      </c>
      <c r="AK90" s="7" t="str">
        <f>'Promo 1ºS - Região N, NE e CO I'!B44&amp;'Promo 1ºS - Região N, NE e CO I'!D44&amp;'Promo 1ºS - Região N, NE e CO I'!F44&amp;'Promo 1ºS - Região N, NE e CO I'!L44&amp;'Promo 1ºS - Região N, NE e CO I'!N44&amp;'Promo 1ºS - Região N, NE e CO I'!P44&amp;'Promo 1ºS - Região N, NE e CO I'!R44&amp;'Promo 1ºS - Região N, NE e CO I'!T44</f>
        <v/>
      </c>
      <c r="AL90" s="7" t="b">
        <f t="shared" si="30"/>
        <v>1</v>
      </c>
    </row>
    <row r="91" spans="1:38" x14ac:dyDescent="0.25">
      <c r="AE91" s="112" t="s">
        <v>231</v>
      </c>
      <c r="AF91" s="113" t="str">
        <f t="shared" si="37"/>
        <v/>
      </c>
      <c r="AG91" s="76" t="str">
        <f t="shared" si="38"/>
        <v/>
      </c>
      <c r="AH91" s="7" t="b">
        <f t="shared" si="39"/>
        <v>1</v>
      </c>
      <c r="AJ91" s="7" t="str">
        <f t="shared" si="40"/>
        <v/>
      </c>
      <c r="AK91" s="7" t="str">
        <f>'Promo 1ºS - Região N, NE e CO I'!B45&amp;'Promo 1ºS - Região N, NE e CO I'!D45&amp;'Promo 1ºS - Região N, NE e CO I'!F45&amp;'Promo 1ºS - Região N, NE e CO I'!L45&amp;'Promo 1ºS - Região N, NE e CO I'!N45&amp;'Promo 1ºS - Região N, NE e CO I'!P45&amp;'Promo 1ºS - Região N, NE e CO I'!R45&amp;'Promo 1ºS - Região N, NE e CO I'!T45</f>
        <v/>
      </c>
      <c r="AL91" s="7" t="b">
        <f t="shared" si="30"/>
        <v>1</v>
      </c>
    </row>
    <row r="92" spans="1:38" x14ac:dyDescent="0.25">
      <c r="AE92" s="112" t="s">
        <v>24</v>
      </c>
      <c r="AF92" s="113" t="str">
        <f t="shared" si="37"/>
        <v/>
      </c>
      <c r="AG92" s="76" t="str">
        <f t="shared" si="38"/>
        <v/>
      </c>
      <c r="AH92" s="7" t="b">
        <f t="shared" si="39"/>
        <v>1</v>
      </c>
      <c r="AJ92" s="7" t="str">
        <f t="shared" si="40"/>
        <v/>
      </c>
      <c r="AL92" s="7" t="b">
        <f t="shared" si="30"/>
        <v>1</v>
      </c>
    </row>
    <row r="93" spans="1:38" x14ac:dyDescent="0.25">
      <c r="AE93" s="112" t="s">
        <v>348</v>
      </c>
      <c r="AF93" s="113" t="str">
        <f t="shared" si="37"/>
        <v/>
      </c>
      <c r="AG93" s="76" t="str">
        <f t="shared" si="38"/>
        <v/>
      </c>
      <c r="AH93" s="7" t="b">
        <f t="shared" si="39"/>
        <v>1</v>
      </c>
      <c r="AJ93" s="7" t="str">
        <f t="shared" si="40"/>
        <v/>
      </c>
      <c r="AL93" s="7" t="b">
        <f t="shared" si="30"/>
        <v>1</v>
      </c>
    </row>
    <row r="94" spans="1:38" x14ac:dyDescent="0.25">
      <c r="AE94" s="112" t="s">
        <v>231</v>
      </c>
      <c r="AF94" s="113" t="str">
        <f t="shared" si="37"/>
        <v/>
      </c>
      <c r="AG94" s="76" t="str">
        <f t="shared" si="38"/>
        <v/>
      </c>
      <c r="AH94" s="7" t="b">
        <f t="shared" si="39"/>
        <v>1</v>
      </c>
      <c r="AJ94" s="7" t="str">
        <f t="shared" si="40"/>
        <v/>
      </c>
      <c r="AL94" s="7" t="b">
        <f t="shared" si="30"/>
        <v>1</v>
      </c>
    </row>
    <row r="95" spans="1:38" x14ac:dyDescent="0.25">
      <c r="AE95" s="112" t="s">
        <v>349</v>
      </c>
      <c r="AF95" s="113" t="str">
        <f t="shared" si="37"/>
        <v/>
      </c>
      <c r="AG95" s="76" t="str">
        <f t="shared" si="38"/>
        <v/>
      </c>
      <c r="AH95" s="7" t="b">
        <f t="shared" si="39"/>
        <v>1</v>
      </c>
      <c r="AJ95" s="7" t="str">
        <f t="shared" si="40"/>
        <v/>
      </c>
      <c r="AL95" s="7" t="b">
        <f t="shared" si="30"/>
        <v>1</v>
      </c>
    </row>
    <row r="96" spans="1:38" x14ac:dyDescent="0.25">
      <c r="AE96" s="112" t="s">
        <v>231</v>
      </c>
      <c r="AF96" s="113" t="str">
        <f t="shared" si="37"/>
        <v/>
      </c>
      <c r="AG96" s="76" t="str">
        <f t="shared" si="38"/>
        <v/>
      </c>
      <c r="AH96" s="7" t="b">
        <f t="shared" si="39"/>
        <v>1</v>
      </c>
      <c r="AJ96" s="7" t="str">
        <f t="shared" si="40"/>
        <v/>
      </c>
      <c r="AL96" s="7" t="b">
        <f t="shared" si="30"/>
        <v>1</v>
      </c>
    </row>
    <row r="97" spans="1:41" x14ac:dyDescent="0.25">
      <c r="AE97" s="74"/>
    </row>
    <row r="98" spans="1:41" s="18" customFormat="1" x14ac:dyDescent="0.25">
      <c r="A98" s="1"/>
      <c r="B98" s="105"/>
      <c r="C98" s="106"/>
      <c r="D98" s="107" t="s">
        <v>81</v>
      </c>
      <c r="E98" s="108"/>
      <c r="F98" s="109"/>
      <c r="G98" s="109"/>
      <c r="H98" s="109"/>
      <c r="I98" s="109"/>
      <c r="J98" s="109"/>
      <c r="K98" s="109"/>
      <c r="L98" s="109"/>
      <c r="M98" s="109"/>
      <c r="N98" s="108"/>
      <c r="O98" s="110"/>
      <c r="P98" s="110"/>
      <c r="Q98" s="110"/>
      <c r="R98" s="110"/>
      <c r="S98" s="110"/>
      <c r="T98" s="110"/>
      <c r="U98" s="110"/>
      <c r="V98" s="110"/>
      <c r="W98" s="111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</row>
    <row r="99" spans="1:41" x14ac:dyDescent="0.25">
      <c r="A99" s="7" t="e">
        <v>#N/A</v>
      </c>
      <c r="B99" s="48"/>
      <c r="C99" s="49"/>
      <c r="D99" s="37"/>
      <c r="F99" s="69"/>
      <c r="G99" s="81"/>
      <c r="H99" s="69"/>
      <c r="I99" s="69"/>
      <c r="J99" s="69"/>
      <c r="K99" s="69"/>
      <c r="L99" s="69"/>
      <c r="M99" s="69"/>
      <c r="O99" s="68" t="e">
        <f>VLOOKUP(B99,$B$9:$O$51,14,FALSE)</f>
        <v>#N/A</v>
      </c>
      <c r="P99" s="117" t="e">
        <f>Q99/O99</f>
        <v>#N/A</v>
      </c>
      <c r="Q99" s="72" t="e">
        <f>O99-R99</f>
        <v>#N/A</v>
      </c>
      <c r="R99" s="72">
        <f>T99/(1-$V$4)</f>
        <v>0</v>
      </c>
      <c r="S99" s="72">
        <f t="shared" ref="S99:S128" si="55">R99-T99</f>
        <v>0</v>
      </c>
      <c r="T99" s="73">
        <f>IFERROR(ROUNDUP(K99+(K99*$T$4),0),0)</f>
        <v>0</v>
      </c>
      <c r="U99" s="73" t="e">
        <f t="shared" ref="U99:U128" si="56">O99*6</f>
        <v>#N/A</v>
      </c>
      <c r="V99" s="73">
        <f t="shared" ref="V99:V128" si="57">T99*6</f>
        <v>0</v>
      </c>
      <c r="W99" s="78"/>
      <c r="X99" s="76" t="e">
        <f t="shared" ref="X99:X128" si="58">IF(Q99="",0,O99-Q99-R99)</f>
        <v>#N/A</v>
      </c>
      <c r="Y99" s="114" t="e">
        <f t="shared" ref="Y99:Y128" si="59">IF(Q99="",O99-S99-T99,R99-S99-T99)</f>
        <v>#N/A</v>
      </c>
      <c r="Z99" s="115" t="e">
        <f t="shared" ref="Z99:Z128" si="60">ROUND(IF(Q99="",S99/O99,S99/R99),4)</f>
        <v>#N/A</v>
      </c>
      <c r="AA99" s="75" t="e">
        <f t="shared" ref="AA99:AA128" si="61">O99/F99-1</f>
        <v>#N/A</v>
      </c>
      <c r="AB99" s="75" t="e">
        <f t="shared" ref="AB99:AB128" si="62">IF(R99="",AA99,R99/I99-1)</f>
        <v>#DIV/0!</v>
      </c>
      <c r="AC99" s="75" t="e">
        <f t="shared" ref="AC99:AC128" si="63">T99/K99-1</f>
        <v>#DIV/0!</v>
      </c>
      <c r="AE99" s="112" t="s">
        <v>313</v>
      </c>
      <c r="AF99" s="113" t="str">
        <f>B99&amp;D99&amp;F99&amp;G99&amp;H99&amp;I99&amp;J99&amp;K99&amp;L99&amp;M99</f>
        <v/>
      </c>
      <c r="AG99" s="76" t="str">
        <f t="shared" ref="AG99:AG141" si="64">_xlfn.IFNA(VLOOKUP(AF99,$AE$99:$AE$141,1,FALSE),"")</f>
        <v/>
      </c>
      <c r="AH99" s="7" t="b">
        <f>AF99=AG99</f>
        <v>1</v>
      </c>
      <c r="AJ99" s="7" t="e">
        <f t="shared" ref="AJ99:AJ141" si="65">B99&amp;D99&amp;O99&amp;P99&amp;Q99&amp;R99&amp;S99&amp;T99</f>
        <v>#N/A</v>
      </c>
      <c r="AK99" s="7" t="e">
        <f>#REF!&amp;#REF!&amp;#REF!&amp;#REF!&amp;#REF!&amp;#REF!&amp;#REF!&amp;#REF!</f>
        <v>#REF!</v>
      </c>
      <c r="AL99" s="7" t="e">
        <f>AJ99=AK99</f>
        <v>#N/A</v>
      </c>
    </row>
    <row r="100" spans="1:41" x14ac:dyDescent="0.25">
      <c r="A100" s="7" t="e">
        <v>#N/A</v>
      </c>
      <c r="B100" s="19"/>
      <c r="C100" s="8"/>
      <c r="D100" s="37"/>
      <c r="F100" s="69"/>
      <c r="G100" s="81"/>
      <c r="H100" s="69"/>
      <c r="I100" s="69"/>
      <c r="J100" s="69"/>
      <c r="K100" s="69"/>
      <c r="L100" s="69"/>
      <c r="M100" s="69"/>
      <c r="O100" s="68" t="e">
        <f t="shared" ref="O100:O128" si="66">VLOOKUP(B100,$B$9:$O$51,14,FALSE)</f>
        <v>#N/A</v>
      </c>
      <c r="P100" s="117" t="e">
        <f t="shared" ref="P100:P128" si="67">Q100/O100</f>
        <v>#N/A</v>
      </c>
      <c r="Q100" s="72" t="e">
        <f t="shared" ref="Q100:Q128" si="68">O100-R100</f>
        <v>#N/A</v>
      </c>
      <c r="R100" s="72">
        <f t="shared" ref="R100:R128" si="69">T100/(1-$V$4)</f>
        <v>0</v>
      </c>
      <c r="S100" s="72">
        <f t="shared" si="55"/>
        <v>0</v>
      </c>
      <c r="T100" s="73">
        <f t="shared" ref="T100:T128" si="70">IFERROR(ROUNDUP(K100+(K100*$T$4),0),0)</f>
        <v>0</v>
      </c>
      <c r="U100" s="73" t="e">
        <f t="shared" si="56"/>
        <v>#N/A</v>
      </c>
      <c r="V100" s="73">
        <f t="shared" si="57"/>
        <v>0</v>
      </c>
      <c r="W100" s="78"/>
      <c r="X100" s="76" t="e">
        <f t="shared" si="58"/>
        <v>#N/A</v>
      </c>
      <c r="Y100" s="114" t="e">
        <f t="shared" si="59"/>
        <v>#N/A</v>
      </c>
      <c r="Z100" s="115" t="e">
        <f t="shared" si="60"/>
        <v>#N/A</v>
      </c>
      <c r="AA100" s="75" t="e">
        <f t="shared" si="61"/>
        <v>#N/A</v>
      </c>
      <c r="AB100" s="75" t="e">
        <f t="shared" si="62"/>
        <v>#DIV/0!</v>
      </c>
      <c r="AC100" s="75" t="e">
        <f t="shared" si="63"/>
        <v>#DIV/0!</v>
      </c>
      <c r="AE100" s="112" t="s">
        <v>314</v>
      </c>
      <c r="AF100" s="113" t="str">
        <f t="shared" ref="AF100:AF128" si="71">B100&amp;D100&amp;F100&amp;G100&amp;H100&amp;I100&amp;J100&amp;K100&amp;L100&amp;M100</f>
        <v/>
      </c>
      <c r="AG100" s="76" t="str">
        <f t="shared" si="64"/>
        <v/>
      </c>
      <c r="AH100" s="7" t="b">
        <f t="shared" ref="AH100:AH141" si="72">AF100=AG100</f>
        <v>1</v>
      </c>
      <c r="AJ100" s="7" t="e">
        <f t="shared" si="65"/>
        <v>#N/A</v>
      </c>
      <c r="AK100" s="7" t="e">
        <f>#REF!&amp;#REF!&amp;#REF!&amp;#REF!&amp;#REF!&amp;#REF!&amp;#REF!&amp;#REF!</f>
        <v>#REF!</v>
      </c>
      <c r="AL100" s="7" t="e">
        <f t="shared" ref="AL100:AL141" si="73">AJ100=AK100</f>
        <v>#N/A</v>
      </c>
    </row>
    <row r="101" spans="1:41" x14ac:dyDescent="0.25">
      <c r="A101" s="7" t="e">
        <v>#N/A</v>
      </c>
      <c r="B101" s="19"/>
      <c r="C101" s="8"/>
      <c r="D101" s="37"/>
      <c r="F101" s="69"/>
      <c r="G101" s="81"/>
      <c r="H101" s="69"/>
      <c r="I101" s="69"/>
      <c r="J101" s="69"/>
      <c r="K101" s="69"/>
      <c r="L101" s="69"/>
      <c r="M101" s="69"/>
      <c r="O101" s="68" t="e">
        <f t="shared" si="66"/>
        <v>#N/A</v>
      </c>
      <c r="P101" s="117" t="e">
        <f t="shared" si="67"/>
        <v>#N/A</v>
      </c>
      <c r="Q101" s="72" t="e">
        <f t="shared" si="68"/>
        <v>#N/A</v>
      </c>
      <c r="R101" s="72">
        <f t="shared" si="69"/>
        <v>0</v>
      </c>
      <c r="S101" s="72">
        <f t="shared" si="55"/>
        <v>0</v>
      </c>
      <c r="T101" s="73">
        <f t="shared" si="70"/>
        <v>0</v>
      </c>
      <c r="U101" s="73" t="e">
        <f t="shared" si="56"/>
        <v>#N/A</v>
      </c>
      <c r="V101" s="73">
        <f t="shared" si="57"/>
        <v>0</v>
      </c>
      <c r="W101" s="78"/>
      <c r="X101" s="76" t="e">
        <f t="shared" si="58"/>
        <v>#N/A</v>
      </c>
      <c r="Y101" s="114" t="e">
        <f t="shared" si="59"/>
        <v>#N/A</v>
      </c>
      <c r="Z101" s="115" t="e">
        <f t="shared" si="60"/>
        <v>#N/A</v>
      </c>
      <c r="AA101" s="75" t="e">
        <f t="shared" si="61"/>
        <v>#N/A</v>
      </c>
      <c r="AB101" s="75" t="e">
        <f t="shared" si="62"/>
        <v>#DIV/0!</v>
      </c>
      <c r="AC101" s="75" t="e">
        <f t="shared" si="63"/>
        <v>#DIV/0!</v>
      </c>
      <c r="AE101" s="112" t="s">
        <v>315</v>
      </c>
      <c r="AF101" s="113" t="str">
        <f t="shared" si="71"/>
        <v/>
      </c>
      <c r="AG101" s="76" t="str">
        <f t="shared" si="64"/>
        <v/>
      </c>
      <c r="AH101" s="7" t="b">
        <f t="shared" si="72"/>
        <v>1</v>
      </c>
      <c r="AJ101" s="7" t="e">
        <f t="shared" si="65"/>
        <v>#N/A</v>
      </c>
      <c r="AK101" s="7" t="e">
        <f>#REF!&amp;#REF!&amp;#REF!&amp;#REF!&amp;#REF!&amp;#REF!&amp;#REF!&amp;#REF!</f>
        <v>#REF!</v>
      </c>
      <c r="AL101" s="7" t="e">
        <f t="shared" si="73"/>
        <v>#N/A</v>
      </c>
    </row>
    <row r="102" spans="1:41" x14ac:dyDescent="0.25">
      <c r="A102" s="7" t="e">
        <v>#N/A</v>
      </c>
      <c r="B102" s="19"/>
      <c r="C102" s="8"/>
      <c r="D102" s="37"/>
      <c r="F102" s="69"/>
      <c r="G102" s="81"/>
      <c r="H102" s="69"/>
      <c r="I102" s="69"/>
      <c r="J102" s="69"/>
      <c r="K102" s="69"/>
      <c r="L102" s="69"/>
      <c r="M102" s="69"/>
      <c r="O102" s="68" t="e">
        <f t="shared" si="66"/>
        <v>#N/A</v>
      </c>
      <c r="P102" s="117" t="e">
        <f t="shared" si="67"/>
        <v>#N/A</v>
      </c>
      <c r="Q102" s="72" t="e">
        <f t="shared" si="68"/>
        <v>#N/A</v>
      </c>
      <c r="R102" s="72">
        <f t="shared" si="69"/>
        <v>0</v>
      </c>
      <c r="S102" s="72">
        <f t="shared" si="55"/>
        <v>0</v>
      </c>
      <c r="T102" s="73">
        <f t="shared" si="70"/>
        <v>0</v>
      </c>
      <c r="U102" s="73" t="e">
        <f t="shared" si="56"/>
        <v>#N/A</v>
      </c>
      <c r="V102" s="73">
        <f t="shared" si="57"/>
        <v>0</v>
      </c>
      <c r="W102" s="78"/>
      <c r="X102" s="76" t="e">
        <f t="shared" si="58"/>
        <v>#N/A</v>
      </c>
      <c r="Y102" s="114" t="e">
        <f t="shared" si="59"/>
        <v>#N/A</v>
      </c>
      <c r="Z102" s="115" t="e">
        <f t="shared" si="60"/>
        <v>#N/A</v>
      </c>
      <c r="AA102" s="75" t="e">
        <f t="shared" si="61"/>
        <v>#N/A</v>
      </c>
      <c r="AB102" s="75" t="e">
        <f t="shared" si="62"/>
        <v>#DIV/0!</v>
      </c>
      <c r="AC102" s="75" t="e">
        <f t="shared" si="63"/>
        <v>#DIV/0!</v>
      </c>
      <c r="AE102" s="112" t="s">
        <v>316</v>
      </c>
      <c r="AF102" s="113" t="str">
        <f t="shared" si="71"/>
        <v/>
      </c>
      <c r="AG102" s="76" t="str">
        <f t="shared" si="64"/>
        <v/>
      </c>
      <c r="AH102" s="7" t="b">
        <f t="shared" si="72"/>
        <v>1</v>
      </c>
      <c r="AJ102" s="7" t="e">
        <f t="shared" si="65"/>
        <v>#N/A</v>
      </c>
      <c r="AK102" s="7" t="e">
        <f>#REF!&amp;#REF!&amp;#REF!&amp;#REF!&amp;#REF!&amp;#REF!&amp;#REF!&amp;#REF!</f>
        <v>#REF!</v>
      </c>
      <c r="AL102" s="7" t="e">
        <f t="shared" si="73"/>
        <v>#N/A</v>
      </c>
    </row>
    <row r="103" spans="1:41" x14ac:dyDescent="0.25">
      <c r="A103" s="7" t="e">
        <v>#N/A</v>
      </c>
      <c r="B103" s="19"/>
      <c r="C103" s="8"/>
      <c r="D103" s="37"/>
      <c r="F103" s="69"/>
      <c r="G103" s="81"/>
      <c r="H103" s="69"/>
      <c r="I103" s="69"/>
      <c r="J103" s="69"/>
      <c r="K103" s="69"/>
      <c r="L103" s="69"/>
      <c r="M103" s="69"/>
      <c r="O103" s="68" t="e">
        <f t="shared" si="66"/>
        <v>#N/A</v>
      </c>
      <c r="P103" s="117" t="e">
        <f t="shared" si="67"/>
        <v>#N/A</v>
      </c>
      <c r="Q103" s="72" t="e">
        <f t="shared" si="68"/>
        <v>#N/A</v>
      </c>
      <c r="R103" s="72">
        <f t="shared" si="69"/>
        <v>0</v>
      </c>
      <c r="S103" s="72">
        <f t="shared" si="55"/>
        <v>0</v>
      </c>
      <c r="T103" s="73">
        <f t="shared" si="70"/>
        <v>0</v>
      </c>
      <c r="U103" s="73" t="e">
        <f t="shared" si="56"/>
        <v>#N/A</v>
      </c>
      <c r="V103" s="73">
        <f t="shared" si="57"/>
        <v>0</v>
      </c>
      <c r="W103" s="78"/>
      <c r="X103" s="76" t="e">
        <f t="shared" si="58"/>
        <v>#N/A</v>
      </c>
      <c r="Y103" s="114" t="e">
        <f t="shared" si="59"/>
        <v>#N/A</v>
      </c>
      <c r="Z103" s="115" t="e">
        <f t="shared" si="60"/>
        <v>#N/A</v>
      </c>
      <c r="AA103" s="75" t="e">
        <f t="shared" si="61"/>
        <v>#N/A</v>
      </c>
      <c r="AB103" s="75" t="e">
        <f t="shared" si="62"/>
        <v>#DIV/0!</v>
      </c>
      <c r="AC103" s="75" t="e">
        <f t="shared" si="63"/>
        <v>#DIV/0!</v>
      </c>
      <c r="AE103" s="112" t="s">
        <v>317</v>
      </c>
      <c r="AF103" s="113" t="str">
        <f t="shared" si="71"/>
        <v/>
      </c>
      <c r="AG103" s="76" t="str">
        <f t="shared" si="64"/>
        <v/>
      </c>
      <c r="AH103" s="7" t="b">
        <f t="shared" si="72"/>
        <v>1</v>
      </c>
      <c r="AJ103" s="7" t="e">
        <f t="shared" si="65"/>
        <v>#N/A</v>
      </c>
      <c r="AK103" s="7" t="e">
        <f>#REF!&amp;#REF!&amp;#REF!&amp;#REF!&amp;#REF!&amp;#REF!&amp;#REF!&amp;#REF!</f>
        <v>#REF!</v>
      </c>
      <c r="AL103" s="7" t="e">
        <f t="shared" si="73"/>
        <v>#N/A</v>
      </c>
    </row>
    <row r="104" spans="1:41" x14ac:dyDescent="0.25">
      <c r="A104" s="7" t="e">
        <v>#N/A</v>
      </c>
      <c r="B104" s="70"/>
      <c r="C104" s="93"/>
      <c r="D104" s="86"/>
      <c r="F104" s="69"/>
      <c r="G104" s="81"/>
      <c r="H104" s="69"/>
      <c r="I104" s="69"/>
      <c r="J104" s="69"/>
      <c r="K104" s="69"/>
      <c r="L104" s="69"/>
      <c r="M104" s="69"/>
      <c r="O104" s="68" t="e">
        <f t="shared" si="66"/>
        <v>#N/A</v>
      </c>
      <c r="P104" s="117" t="e">
        <f t="shared" si="67"/>
        <v>#N/A</v>
      </c>
      <c r="Q104" s="72" t="e">
        <f t="shared" si="68"/>
        <v>#N/A</v>
      </c>
      <c r="R104" s="72">
        <f t="shared" si="69"/>
        <v>0</v>
      </c>
      <c r="S104" s="72">
        <f t="shared" si="55"/>
        <v>0</v>
      </c>
      <c r="T104" s="73">
        <f t="shared" si="70"/>
        <v>0</v>
      </c>
      <c r="U104" s="73" t="e">
        <f t="shared" si="56"/>
        <v>#N/A</v>
      </c>
      <c r="V104" s="73">
        <f t="shared" si="57"/>
        <v>0</v>
      </c>
      <c r="W104" s="78"/>
      <c r="X104" s="76" t="e">
        <f t="shared" si="58"/>
        <v>#N/A</v>
      </c>
      <c r="Y104" s="114" t="e">
        <f t="shared" si="59"/>
        <v>#N/A</v>
      </c>
      <c r="Z104" s="115" t="e">
        <f t="shared" si="60"/>
        <v>#N/A</v>
      </c>
      <c r="AA104" s="75" t="e">
        <f t="shared" si="61"/>
        <v>#N/A</v>
      </c>
      <c r="AB104" s="75" t="e">
        <f t="shared" si="62"/>
        <v>#DIV/0!</v>
      </c>
      <c r="AC104" s="75" t="e">
        <f t="shared" si="63"/>
        <v>#DIV/0!</v>
      </c>
      <c r="AE104" s="112" t="s">
        <v>318</v>
      </c>
      <c r="AF104" s="113" t="str">
        <f t="shared" si="71"/>
        <v/>
      </c>
      <c r="AG104" s="76" t="str">
        <f t="shared" si="64"/>
        <v/>
      </c>
      <c r="AH104" s="7" t="b">
        <f t="shared" si="72"/>
        <v>1</v>
      </c>
      <c r="AJ104" s="7" t="e">
        <f t="shared" si="65"/>
        <v>#N/A</v>
      </c>
      <c r="AK104" s="7" t="e">
        <f>#REF!&amp;#REF!&amp;#REF!&amp;#REF!&amp;#REF!&amp;#REF!&amp;#REF!&amp;#REF!</f>
        <v>#REF!</v>
      </c>
      <c r="AL104" s="7" t="e">
        <f t="shared" si="73"/>
        <v>#N/A</v>
      </c>
    </row>
    <row r="105" spans="1:41" x14ac:dyDescent="0.25">
      <c r="A105" s="7" t="e">
        <v>#N/A</v>
      </c>
      <c r="B105" s="19"/>
      <c r="C105" s="8"/>
      <c r="D105" s="37"/>
      <c r="F105" s="69"/>
      <c r="G105" s="81"/>
      <c r="H105" s="69"/>
      <c r="I105" s="69"/>
      <c r="J105" s="69"/>
      <c r="K105" s="69"/>
      <c r="L105" s="69"/>
      <c r="M105" s="69"/>
      <c r="O105" s="68" t="e">
        <f t="shared" si="66"/>
        <v>#N/A</v>
      </c>
      <c r="P105" s="117" t="e">
        <f t="shared" si="67"/>
        <v>#N/A</v>
      </c>
      <c r="Q105" s="72" t="e">
        <f t="shared" si="68"/>
        <v>#N/A</v>
      </c>
      <c r="R105" s="72">
        <f t="shared" si="69"/>
        <v>0</v>
      </c>
      <c r="S105" s="72">
        <f t="shared" si="55"/>
        <v>0</v>
      </c>
      <c r="T105" s="73">
        <f t="shared" si="70"/>
        <v>0</v>
      </c>
      <c r="U105" s="73" t="e">
        <f t="shared" si="56"/>
        <v>#N/A</v>
      </c>
      <c r="V105" s="73">
        <f t="shared" si="57"/>
        <v>0</v>
      </c>
      <c r="W105" s="78"/>
      <c r="X105" s="76" t="e">
        <f t="shared" si="58"/>
        <v>#N/A</v>
      </c>
      <c r="Y105" s="114" t="e">
        <f t="shared" si="59"/>
        <v>#N/A</v>
      </c>
      <c r="Z105" s="115" t="e">
        <f t="shared" si="60"/>
        <v>#N/A</v>
      </c>
      <c r="AA105" s="75" t="e">
        <f t="shared" si="61"/>
        <v>#N/A</v>
      </c>
      <c r="AB105" s="75" t="e">
        <f t="shared" si="62"/>
        <v>#DIV/0!</v>
      </c>
      <c r="AC105" s="75" t="e">
        <f t="shared" si="63"/>
        <v>#DIV/0!</v>
      </c>
      <c r="AE105" s="112" t="s">
        <v>319</v>
      </c>
      <c r="AF105" s="113" t="str">
        <f t="shared" si="71"/>
        <v/>
      </c>
      <c r="AG105" s="76" t="str">
        <f t="shared" si="64"/>
        <v/>
      </c>
      <c r="AH105" s="7" t="b">
        <f t="shared" si="72"/>
        <v>1</v>
      </c>
      <c r="AJ105" s="7" t="e">
        <f t="shared" si="65"/>
        <v>#N/A</v>
      </c>
      <c r="AK105" s="7" t="e">
        <f>#REF!&amp;#REF!&amp;#REF!&amp;#REF!&amp;#REF!&amp;#REF!&amp;#REF!&amp;#REF!</f>
        <v>#REF!</v>
      </c>
      <c r="AL105" s="7" t="e">
        <f t="shared" si="73"/>
        <v>#N/A</v>
      </c>
    </row>
    <row r="106" spans="1:41" x14ac:dyDescent="0.25">
      <c r="A106" s="7" t="e">
        <v>#N/A</v>
      </c>
      <c r="B106" s="19"/>
      <c r="C106" s="8"/>
      <c r="D106" s="37"/>
      <c r="F106" s="69"/>
      <c r="G106" s="81"/>
      <c r="H106" s="69"/>
      <c r="I106" s="69"/>
      <c r="J106" s="69"/>
      <c r="K106" s="69"/>
      <c r="L106" s="69"/>
      <c r="M106" s="69"/>
      <c r="O106" s="68" t="e">
        <f t="shared" si="66"/>
        <v>#N/A</v>
      </c>
      <c r="P106" s="117" t="e">
        <f t="shared" si="67"/>
        <v>#N/A</v>
      </c>
      <c r="Q106" s="72" t="e">
        <f t="shared" si="68"/>
        <v>#N/A</v>
      </c>
      <c r="R106" s="72">
        <f t="shared" si="69"/>
        <v>0</v>
      </c>
      <c r="S106" s="72">
        <f t="shared" si="55"/>
        <v>0</v>
      </c>
      <c r="T106" s="73">
        <f t="shared" si="70"/>
        <v>0</v>
      </c>
      <c r="U106" s="73" t="e">
        <f t="shared" si="56"/>
        <v>#N/A</v>
      </c>
      <c r="V106" s="73">
        <f t="shared" si="57"/>
        <v>0</v>
      </c>
      <c r="W106" s="78"/>
      <c r="X106" s="76" t="e">
        <f t="shared" si="58"/>
        <v>#N/A</v>
      </c>
      <c r="Y106" s="114" t="e">
        <f t="shared" si="59"/>
        <v>#N/A</v>
      </c>
      <c r="Z106" s="115" t="e">
        <f t="shared" si="60"/>
        <v>#N/A</v>
      </c>
      <c r="AA106" s="75" t="e">
        <f t="shared" si="61"/>
        <v>#N/A</v>
      </c>
      <c r="AB106" s="75" t="e">
        <f t="shared" si="62"/>
        <v>#DIV/0!</v>
      </c>
      <c r="AC106" s="75" t="e">
        <f t="shared" si="63"/>
        <v>#DIV/0!</v>
      </c>
      <c r="AE106" s="112" t="s">
        <v>320</v>
      </c>
      <c r="AF106" s="113" t="str">
        <f t="shared" si="71"/>
        <v/>
      </c>
      <c r="AG106" s="76" t="str">
        <f t="shared" si="64"/>
        <v/>
      </c>
      <c r="AH106" s="7" t="b">
        <f t="shared" si="72"/>
        <v>1</v>
      </c>
      <c r="AJ106" s="7" t="e">
        <f t="shared" si="65"/>
        <v>#N/A</v>
      </c>
      <c r="AK106" s="7" t="e">
        <f>#REF!&amp;#REF!&amp;#REF!&amp;#REF!&amp;#REF!&amp;#REF!&amp;#REF!&amp;#REF!</f>
        <v>#REF!</v>
      </c>
      <c r="AL106" s="7" t="e">
        <f t="shared" si="73"/>
        <v>#N/A</v>
      </c>
    </row>
    <row r="107" spans="1:41" x14ac:dyDescent="0.25">
      <c r="A107" s="7" t="e">
        <v>#N/A</v>
      </c>
      <c r="B107" s="19"/>
      <c r="C107" s="8"/>
      <c r="D107" s="37"/>
      <c r="F107" s="69"/>
      <c r="G107" s="81"/>
      <c r="H107" s="69"/>
      <c r="I107" s="69"/>
      <c r="J107" s="69"/>
      <c r="K107" s="69"/>
      <c r="L107" s="69"/>
      <c r="M107" s="69"/>
      <c r="O107" s="68" t="e">
        <f t="shared" si="66"/>
        <v>#N/A</v>
      </c>
      <c r="P107" s="117" t="e">
        <f t="shared" si="67"/>
        <v>#N/A</v>
      </c>
      <c r="Q107" s="72" t="e">
        <f t="shared" si="68"/>
        <v>#N/A</v>
      </c>
      <c r="R107" s="72">
        <f t="shared" si="69"/>
        <v>0</v>
      </c>
      <c r="S107" s="72">
        <f t="shared" si="55"/>
        <v>0</v>
      </c>
      <c r="T107" s="73">
        <f t="shared" si="70"/>
        <v>0</v>
      </c>
      <c r="U107" s="73" t="e">
        <f t="shared" si="56"/>
        <v>#N/A</v>
      </c>
      <c r="V107" s="73">
        <f t="shared" si="57"/>
        <v>0</v>
      </c>
      <c r="W107" s="78"/>
      <c r="X107" s="76" t="e">
        <f t="shared" si="58"/>
        <v>#N/A</v>
      </c>
      <c r="Y107" s="114" t="e">
        <f t="shared" si="59"/>
        <v>#N/A</v>
      </c>
      <c r="Z107" s="115" t="e">
        <f t="shared" si="60"/>
        <v>#N/A</v>
      </c>
      <c r="AA107" s="75" t="e">
        <f t="shared" si="61"/>
        <v>#N/A</v>
      </c>
      <c r="AB107" s="75" t="e">
        <f t="shared" si="62"/>
        <v>#DIV/0!</v>
      </c>
      <c r="AC107" s="75" t="e">
        <f t="shared" si="63"/>
        <v>#DIV/0!</v>
      </c>
      <c r="AE107" s="112" t="s">
        <v>321</v>
      </c>
      <c r="AF107" s="113" t="str">
        <f t="shared" si="71"/>
        <v/>
      </c>
      <c r="AG107" s="76" t="str">
        <f t="shared" si="64"/>
        <v/>
      </c>
      <c r="AH107" s="7" t="b">
        <f t="shared" si="72"/>
        <v>1</v>
      </c>
      <c r="AJ107" s="7" t="e">
        <f t="shared" si="65"/>
        <v>#N/A</v>
      </c>
      <c r="AK107" s="7" t="e">
        <f>#REF!&amp;#REF!&amp;#REF!&amp;#REF!&amp;#REF!&amp;#REF!&amp;#REF!&amp;#REF!</f>
        <v>#REF!</v>
      </c>
      <c r="AL107" s="7" t="e">
        <f t="shared" si="73"/>
        <v>#N/A</v>
      </c>
    </row>
    <row r="108" spans="1:41" x14ac:dyDescent="0.25">
      <c r="A108" s="7" t="e">
        <v>#N/A</v>
      </c>
      <c r="B108" s="19"/>
      <c r="C108" s="8"/>
      <c r="D108" s="37"/>
      <c r="F108" s="69"/>
      <c r="G108" s="81"/>
      <c r="H108" s="69"/>
      <c r="I108" s="69"/>
      <c r="J108" s="69"/>
      <c r="K108" s="69"/>
      <c r="L108" s="69"/>
      <c r="M108" s="69"/>
      <c r="O108" s="68" t="e">
        <f t="shared" si="66"/>
        <v>#N/A</v>
      </c>
      <c r="P108" s="117" t="e">
        <f t="shared" si="67"/>
        <v>#N/A</v>
      </c>
      <c r="Q108" s="72" t="e">
        <f t="shared" si="68"/>
        <v>#N/A</v>
      </c>
      <c r="R108" s="72">
        <f t="shared" si="69"/>
        <v>0</v>
      </c>
      <c r="S108" s="72">
        <f t="shared" si="55"/>
        <v>0</v>
      </c>
      <c r="T108" s="73">
        <f t="shared" si="70"/>
        <v>0</v>
      </c>
      <c r="U108" s="73" t="e">
        <f t="shared" si="56"/>
        <v>#N/A</v>
      </c>
      <c r="V108" s="73">
        <f t="shared" si="57"/>
        <v>0</v>
      </c>
      <c r="W108" s="78"/>
      <c r="X108" s="76" t="e">
        <f t="shared" si="58"/>
        <v>#N/A</v>
      </c>
      <c r="Y108" s="114" t="e">
        <f t="shared" si="59"/>
        <v>#N/A</v>
      </c>
      <c r="Z108" s="115" t="e">
        <f t="shared" si="60"/>
        <v>#N/A</v>
      </c>
      <c r="AA108" s="75" t="e">
        <f t="shared" si="61"/>
        <v>#N/A</v>
      </c>
      <c r="AB108" s="75" t="e">
        <f t="shared" si="62"/>
        <v>#DIV/0!</v>
      </c>
      <c r="AC108" s="75" t="e">
        <f t="shared" si="63"/>
        <v>#DIV/0!</v>
      </c>
      <c r="AE108" s="112" t="s">
        <v>322</v>
      </c>
      <c r="AF108" s="113" t="str">
        <f t="shared" si="71"/>
        <v/>
      </c>
      <c r="AG108" s="76" t="str">
        <f t="shared" si="64"/>
        <v/>
      </c>
      <c r="AH108" s="7" t="b">
        <f t="shared" si="72"/>
        <v>1</v>
      </c>
      <c r="AJ108" s="7" t="e">
        <f t="shared" si="65"/>
        <v>#N/A</v>
      </c>
      <c r="AK108" s="7" t="e">
        <f>#REF!&amp;#REF!&amp;#REF!&amp;#REF!&amp;#REF!&amp;#REF!&amp;#REF!&amp;#REF!</f>
        <v>#REF!</v>
      </c>
      <c r="AL108" s="7" t="e">
        <f t="shared" si="73"/>
        <v>#N/A</v>
      </c>
    </row>
    <row r="109" spans="1:41" x14ac:dyDescent="0.25">
      <c r="A109" s="7" t="e">
        <v>#N/A</v>
      </c>
      <c r="B109" s="19"/>
      <c r="C109" s="8"/>
      <c r="D109" s="37"/>
      <c r="F109" s="69"/>
      <c r="G109" s="81"/>
      <c r="H109" s="69"/>
      <c r="I109" s="69"/>
      <c r="J109" s="69"/>
      <c r="K109" s="69"/>
      <c r="L109" s="69"/>
      <c r="M109" s="69"/>
      <c r="O109" s="68" t="e">
        <f t="shared" si="66"/>
        <v>#N/A</v>
      </c>
      <c r="P109" s="117" t="e">
        <f t="shared" si="67"/>
        <v>#N/A</v>
      </c>
      <c r="Q109" s="72" t="e">
        <f t="shared" si="68"/>
        <v>#N/A</v>
      </c>
      <c r="R109" s="72">
        <f t="shared" si="69"/>
        <v>0</v>
      </c>
      <c r="S109" s="72">
        <f t="shared" si="55"/>
        <v>0</v>
      </c>
      <c r="T109" s="73">
        <f t="shared" si="70"/>
        <v>0</v>
      </c>
      <c r="U109" s="73" t="e">
        <f t="shared" si="56"/>
        <v>#N/A</v>
      </c>
      <c r="V109" s="73">
        <f t="shared" si="57"/>
        <v>0</v>
      </c>
      <c r="W109" s="78"/>
      <c r="X109" s="76" t="e">
        <f t="shared" si="58"/>
        <v>#N/A</v>
      </c>
      <c r="Y109" s="114" t="e">
        <f t="shared" si="59"/>
        <v>#N/A</v>
      </c>
      <c r="Z109" s="115" t="e">
        <f t="shared" si="60"/>
        <v>#N/A</v>
      </c>
      <c r="AA109" s="75" t="e">
        <f t="shared" si="61"/>
        <v>#N/A</v>
      </c>
      <c r="AB109" s="75" t="e">
        <f t="shared" si="62"/>
        <v>#DIV/0!</v>
      </c>
      <c r="AC109" s="75" t="e">
        <f t="shared" si="63"/>
        <v>#DIV/0!</v>
      </c>
      <c r="AE109" s="112" t="s">
        <v>323</v>
      </c>
      <c r="AF109" s="113" t="str">
        <f t="shared" si="71"/>
        <v/>
      </c>
      <c r="AG109" s="76" t="str">
        <f t="shared" si="64"/>
        <v/>
      </c>
      <c r="AH109" s="7" t="b">
        <f t="shared" si="72"/>
        <v>1</v>
      </c>
      <c r="AJ109" s="7" t="e">
        <f t="shared" si="65"/>
        <v>#N/A</v>
      </c>
      <c r="AK109" s="7" t="e">
        <f>#REF!&amp;#REF!&amp;#REF!&amp;#REF!&amp;#REF!&amp;#REF!&amp;#REF!&amp;#REF!</f>
        <v>#REF!</v>
      </c>
      <c r="AL109" s="7" t="e">
        <f t="shared" si="73"/>
        <v>#N/A</v>
      </c>
    </row>
    <row r="110" spans="1:41" x14ac:dyDescent="0.25">
      <c r="A110" s="7" t="e">
        <v>#N/A</v>
      </c>
      <c r="B110" s="19"/>
      <c r="C110" s="8"/>
      <c r="D110" s="37"/>
      <c r="F110" s="69"/>
      <c r="G110" s="81"/>
      <c r="H110" s="69"/>
      <c r="I110" s="69"/>
      <c r="J110" s="69"/>
      <c r="K110" s="69"/>
      <c r="L110" s="69"/>
      <c r="M110" s="69"/>
      <c r="O110" s="68" t="e">
        <f t="shared" si="66"/>
        <v>#N/A</v>
      </c>
      <c r="P110" s="117" t="e">
        <f t="shared" si="67"/>
        <v>#N/A</v>
      </c>
      <c r="Q110" s="72" t="e">
        <f t="shared" si="68"/>
        <v>#N/A</v>
      </c>
      <c r="R110" s="72">
        <f t="shared" si="69"/>
        <v>0</v>
      </c>
      <c r="S110" s="72">
        <f t="shared" si="55"/>
        <v>0</v>
      </c>
      <c r="T110" s="73">
        <f t="shared" si="70"/>
        <v>0</v>
      </c>
      <c r="U110" s="73" t="e">
        <f t="shared" si="56"/>
        <v>#N/A</v>
      </c>
      <c r="V110" s="73">
        <f t="shared" si="57"/>
        <v>0</v>
      </c>
      <c r="W110" s="78"/>
      <c r="X110" s="76" t="e">
        <f t="shared" si="58"/>
        <v>#N/A</v>
      </c>
      <c r="Y110" s="114" t="e">
        <f t="shared" si="59"/>
        <v>#N/A</v>
      </c>
      <c r="Z110" s="115" t="e">
        <f t="shared" si="60"/>
        <v>#N/A</v>
      </c>
      <c r="AA110" s="75" t="e">
        <f t="shared" si="61"/>
        <v>#N/A</v>
      </c>
      <c r="AB110" s="75" t="e">
        <f t="shared" si="62"/>
        <v>#DIV/0!</v>
      </c>
      <c r="AC110" s="75" t="e">
        <f t="shared" si="63"/>
        <v>#DIV/0!</v>
      </c>
      <c r="AE110" s="112" t="s">
        <v>324</v>
      </c>
      <c r="AF110" s="113" t="str">
        <f t="shared" si="71"/>
        <v/>
      </c>
      <c r="AG110" s="76" t="str">
        <f t="shared" si="64"/>
        <v/>
      </c>
      <c r="AH110" s="7" t="b">
        <f t="shared" si="72"/>
        <v>1</v>
      </c>
      <c r="AJ110" s="7" t="e">
        <f t="shared" si="65"/>
        <v>#N/A</v>
      </c>
      <c r="AK110" s="7" t="e">
        <f>#REF!&amp;#REF!&amp;#REF!&amp;#REF!&amp;#REF!&amp;#REF!&amp;#REF!&amp;#REF!</f>
        <v>#REF!</v>
      </c>
      <c r="AL110" s="7" t="e">
        <f t="shared" si="73"/>
        <v>#N/A</v>
      </c>
    </row>
    <row r="111" spans="1:41" x14ac:dyDescent="0.25">
      <c r="A111" s="7" t="e">
        <v>#N/A</v>
      </c>
      <c r="B111" s="48"/>
      <c r="C111" s="49"/>
      <c r="D111" s="37"/>
      <c r="F111" s="69"/>
      <c r="G111" s="81"/>
      <c r="H111" s="69"/>
      <c r="I111" s="69"/>
      <c r="J111" s="69"/>
      <c r="K111" s="69"/>
      <c r="L111" s="69"/>
      <c r="M111" s="69"/>
      <c r="O111" s="68" t="e">
        <f t="shared" si="66"/>
        <v>#N/A</v>
      </c>
      <c r="P111" s="117" t="e">
        <f t="shared" si="67"/>
        <v>#N/A</v>
      </c>
      <c r="Q111" s="72" t="e">
        <f t="shared" si="68"/>
        <v>#N/A</v>
      </c>
      <c r="R111" s="72">
        <f t="shared" si="69"/>
        <v>0</v>
      </c>
      <c r="S111" s="72">
        <f t="shared" si="55"/>
        <v>0</v>
      </c>
      <c r="T111" s="73">
        <f t="shared" si="70"/>
        <v>0</v>
      </c>
      <c r="U111" s="73" t="e">
        <f t="shared" si="56"/>
        <v>#N/A</v>
      </c>
      <c r="V111" s="73">
        <f t="shared" si="57"/>
        <v>0</v>
      </c>
      <c r="W111" s="78"/>
      <c r="X111" s="76" t="e">
        <f t="shared" si="58"/>
        <v>#N/A</v>
      </c>
      <c r="Y111" s="114" t="e">
        <f t="shared" si="59"/>
        <v>#N/A</v>
      </c>
      <c r="Z111" s="115" t="e">
        <f t="shared" si="60"/>
        <v>#N/A</v>
      </c>
      <c r="AA111" s="75" t="e">
        <f t="shared" si="61"/>
        <v>#N/A</v>
      </c>
      <c r="AB111" s="75" t="e">
        <f t="shared" si="62"/>
        <v>#DIV/0!</v>
      </c>
      <c r="AC111" s="75" t="e">
        <f t="shared" si="63"/>
        <v>#DIV/0!</v>
      </c>
      <c r="AE111" s="112" t="s">
        <v>325</v>
      </c>
      <c r="AF111" s="113" t="str">
        <f t="shared" si="71"/>
        <v/>
      </c>
      <c r="AG111" s="76" t="str">
        <f t="shared" si="64"/>
        <v/>
      </c>
      <c r="AH111" s="7" t="b">
        <f t="shared" si="72"/>
        <v>1</v>
      </c>
      <c r="AJ111" s="7" t="e">
        <f t="shared" si="65"/>
        <v>#N/A</v>
      </c>
      <c r="AK111" s="7" t="e">
        <f>#REF!&amp;#REF!&amp;#REF!&amp;#REF!&amp;#REF!&amp;#REF!&amp;#REF!&amp;#REF!</f>
        <v>#REF!</v>
      </c>
      <c r="AL111" s="7" t="e">
        <f t="shared" si="73"/>
        <v>#N/A</v>
      </c>
    </row>
    <row r="112" spans="1:41" x14ac:dyDescent="0.25">
      <c r="A112" s="7" t="e">
        <v>#N/A</v>
      </c>
      <c r="B112" s="19"/>
      <c r="C112" s="8"/>
      <c r="D112" s="37"/>
      <c r="F112" s="69"/>
      <c r="G112" s="81"/>
      <c r="H112" s="69"/>
      <c r="I112" s="69"/>
      <c r="J112" s="69"/>
      <c r="K112" s="69"/>
      <c r="L112" s="69"/>
      <c r="M112" s="69"/>
      <c r="O112" s="68" t="e">
        <f t="shared" si="66"/>
        <v>#N/A</v>
      </c>
      <c r="P112" s="117" t="e">
        <f t="shared" si="67"/>
        <v>#N/A</v>
      </c>
      <c r="Q112" s="72" t="e">
        <f t="shared" si="68"/>
        <v>#N/A</v>
      </c>
      <c r="R112" s="72">
        <f t="shared" si="69"/>
        <v>0</v>
      </c>
      <c r="S112" s="72">
        <f t="shared" si="55"/>
        <v>0</v>
      </c>
      <c r="T112" s="73">
        <f t="shared" si="70"/>
        <v>0</v>
      </c>
      <c r="U112" s="73" t="e">
        <f t="shared" si="56"/>
        <v>#N/A</v>
      </c>
      <c r="V112" s="73">
        <f t="shared" si="57"/>
        <v>0</v>
      </c>
      <c r="W112" s="78"/>
      <c r="X112" s="76" t="e">
        <f t="shared" si="58"/>
        <v>#N/A</v>
      </c>
      <c r="Y112" s="114" t="e">
        <f t="shared" si="59"/>
        <v>#N/A</v>
      </c>
      <c r="Z112" s="115" t="e">
        <f t="shared" si="60"/>
        <v>#N/A</v>
      </c>
      <c r="AA112" s="75" t="e">
        <f t="shared" si="61"/>
        <v>#N/A</v>
      </c>
      <c r="AB112" s="75" t="e">
        <f t="shared" si="62"/>
        <v>#DIV/0!</v>
      </c>
      <c r="AC112" s="75" t="e">
        <f t="shared" si="63"/>
        <v>#DIV/0!</v>
      </c>
      <c r="AE112" s="112" t="s">
        <v>326</v>
      </c>
      <c r="AF112" s="113" t="str">
        <f t="shared" si="71"/>
        <v/>
      </c>
      <c r="AG112" s="76" t="str">
        <f t="shared" si="64"/>
        <v/>
      </c>
      <c r="AH112" s="7" t="b">
        <f t="shared" si="72"/>
        <v>1</v>
      </c>
      <c r="AJ112" s="7" t="e">
        <f t="shared" si="65"/>
        <v>#N/A</v>
      </c>
      <c r="AK112" s="7" t="e">
        <f>#REF!&amp;#REF!&amp;#REF!&amp;#REF!&amp;#REF!&amp;#REF!&amp;#REF!&amp;#REF!</f>
        <v>#REF!</v>
      </c>
      <c r="AL112" s="7" t="e">
        <f t="shared" si="73"/>
        <v>#N/A</v>
      </c>
    </row>
    <row r="113" spans="1:38" x14ac:dyDescent="0.25">
      <c r="A113" s="7" t="e">
        <v>#N/A</v>
      </c>
      <c r="B113" s="19"/>
      <c r="C113" s="8"/>
      <c r="D113" s="37"/>
      <c r="F113" s="69"/>
      <c r="G113" s="81"/>
      <c r="H113" s="69"/>
      <c r="I113" s="69"/>
      <c r="J113" s="69"/>
      <c r="K113" s="69"/>
      <c r="L113" s="69"/>
      <c r="M113" s="69"/>
      <c r="O113" s="68" t="e">
        <f t="shared" si="66"/>
        <v>#N/A</v>
      </c>
      <c r="P113" s="117" t="e">
        <f t="shared" si="67"/>
        <v>#N/A</v>
      </c>
      <c r="Q113" s="72" t="e">
        <f t="shared" si="68"/>
        <v>#N/A</v>
      </c>
      <c r="R113" s="72">
        <f t="shared" si="69"/>
        <v>0</v>
      </c>
      <c r="S113" s="72">
        <f t="shared" si="55"/>
        <v>0</v>
      </c>
      <c r="T113" s="73">
        <f t="shared" si="70"/>
        <v>0</v>
      </c>
      <c r="U113" s="73" t="e">
        <f t="shared" si="56"/>
        <v>#N/A</v>
      </c>
      <c r="V113" s="73">
        <f t="shared" si="57"/>
        <v>0</v>
      </c>
      <c r="W113" s="78"/>
      <c r="X113" s="76" t="e">
        <f t="shared" si="58"/>
        <v>#N/A</v>
      </c>
      <c r="Y113" s="114" t="e">
        <f t="shared" si="59"/>
        <v>#N/A</v>
      </c>
      <c r="Z113" s="115" t="e">
        <f t="shared" si="60"/>
        <v>#N/A</v>
      </c>
      <c r="AA113" s="75" t="e">
        <f t="shared" si="61"/>
        <v>#N/A</v>
      </c>
      <c r="AB113" s="75" t="e">
        <f t="shared" si="62"/>
        <v>#DIV/0!</v>
      </c>
      <c r="AC113" s="75" t="e">
        <f t="shared" si="63"/>
        <v>#DIV/0!</v>
      </c>
      <c r="AE113" s="112" t="s">
        <v>327</v>
      </c>
      <c r="AF113" s="113" t="str">
        <f t="shared" si="71"/>
        <v/>
      </c>
      <c r="AG113" s="76" t="str">
        <f t="shared" si="64"/>
        <v/>
      </c>
      <c r="AH113" s="7" t="b">
        <f t="shared" si="72"/>
        <v>1</v>
      </c>
      <c r="AJ113" s="7" t="e">
        <f t="shared" si="65"/>
        <v>#N/A</v>
      </c>
      <c r="AK113" s="7" t="e">
        <f>#REF!&amp;#REF!&amp;#REF!&amp;#REF!&amp;#REF!&amp;#REF!&amp;#REF!&amp;#REF!</f>
        <v>#REF!</v>
      </c>
      <c r="AL113" s="7" t="e">
        <f t="shared" si="73"/>
        <v>#N/A</v>
      </c>
    </row>
    <row r="114" spans="1:38" x14ac:dyDescent="0.25">
      <c r="A114" s="7" t="e">
        <v>#N/A</v>
      </c>
      <c r="B114" s="48"/>
      <c r="C114" s="49"/>
      <c r="D114" s="37"/>
      <c r="F114" s="69"/>
      <c r="G114" s="81"/>
      <c r="H114" s="69"/>
      <c r="I114" s="69"/>
      <c r="J114" s="69"/>
      <c r="K114" s="69"/>
      <c r="L114" s="69"/>
      <c r="M114" s="69"/>
      <c r="O114" s="68" t="e">
        <f t="shared" si="66"/>
        <v>#N/A</v>
      </c>
      <c r="P114" s="117" t="e">
        <f t="shared" si="67"/>
        <v>#N/A</v>
      </c>
      <c r="Q114" s="72" t="e">
        <f t="shared" si="68"/>
        <v>#N/A</v>
      </c>
      <c r="R114" s="72">
        <f t="shared" si="69"/>
        <v>0</v>
      </c>
      <c r="S114" s="72">
        <f t="shared" si="55"/>
        <v>0</v>
      </c>
      <c r="T114" s="73">
        <f t="shared" si="70"/>
        <v>0</v>
      </c>
      <c r="U114" s="73" t="e">
        <f t="shared" si="56"/>
        <v>#N/A</v>
      </c>
      <c r="V114" s="73">
        <f t="shared" si="57"/>
        <v>0</v>
      </c>
      <c r="W114" s="78"/>
      <c r="X114" s="76" t="e">
        <f t="shared" si="58"/>
        <v>#N/A</v>
      </c>
      <c r="Y114" s="114" t="e">
        <f t="shared" si="59"/>
        <v>#N/A</v>
      </c>
      <c r="Z114" s="115" t="e">
        <f t="shared" si="60"/>
        <v>#N/A</v>
      </c>
      <c r="AA114" s="75" t="e">
        <f t="shared" si="61"/>
        <v>#N/A</v>
      </c>
      <c r="AB114" s="75" t="e">
        <f t="shared" si="62"/>
        <v>#DIV/0!</v>
      </c>
      <c r="AC114" s="75" t="e">
        <f t="shared" si="63"/>
        <v>#DIV/0!</v>
      </c>
      <c r="AE114" s="112" t="s">
        <v>328</v>
      </c>
      <c r="AF114" s="113" t="str">
        <f t="shared" si="71"/>
        <v/>
      </c>
      <c r="AG114" s="76" t="str">
        <f t="shared" si="64"/>
        <v/>
      </c>
      <c r="AH114" s="7" t="b">
        <f t="shared" si="72"/>
        <v>1</v>
      </c>
      <c r="AJ114" s="7" t="e">
        <f t="shared" si="65"/>
        <v>#N/A</v>
      </c>
      <c r="AK114" s="7" t="e">
        <f>#REF!&amp;#REF!&amp;#REF!&amp;#REF!&amp;#REF!&amp;#REF!&amp;#REF!&amp;#REF!</f>
        <v>#REF!</v>
      </c>
      <c r="AL114" s="7" t="e">
        <f t="shared" si="73"/>
        <v>#N/A</v>
      </c>
    </row>
    <row r="115" spans="1:38" x14ac:dyDescent="0.25">
      <c r="A115" s="7" t="e">
        <v>#N/A</v>
      </c>
      <c r="B115" s="19"/>
      <c r="C115" s="8"/>
      <c r="D115" s="37"/>
      <c r="F115" s="69"/>
      <c r="G115" s="81"/>
      <c r="H115" s="69"/>
      <c r="I115" s="69"/>
      <c r="J115" s="69"/>
      <c r="K115" s="69"/>
      <c r="L115" s="69"/>
      <c r="M115" s="69"/>
      <c r="O115" s="68" t="e">
        <f t="shared" si="66"/>
        <v>#N/A</v>
      </c>
      <c r="P115" s="117" t="e">
        <f t="shared" si="67"/>
        <v>#N/A</v>
      </c>
      <c r="Q115" s="72" t="e">
        <f t="shared" si="68"/>
        <v>#N/A</v>
      </c>
      <c r="R115" s="72">
        <f t="shared" si="69"/>
        <v>0</v>
      </c>
      <c r="S115" s="72">
        <f t="shared" si="55"/>
        <v>0</v>
      </c>
      <c r="T115" s="73">
        <f t="shared" si="70"/>
        <v>0</v>
      </c>
      <c r="U115" s="73" t="e">
        <f t="shared" si="56"/>
        <v>#N/A</v>
      </c>
      <c r="V115" s="73">
        <f t="shared" si="57"/>
        <v>0</v>
      </c>
      <c r="W115" s="78"/>
      <c r="X115" s="76" t="e">
        <f t="shared" si="58"/>
        <v>#N/A</v>
      </c>
      <c r="Y115" s="114" t="e">
        <f t="shared" si="59"/>
        <v>#N/A</v>
      </c>
      <c r="Z115" s="115" t="e">
        <f t="shared" si="60"/>
        <v>#N/A</v>
      </c>
      <c r="AA115" s="75" t="e">
        <f t="shared" si="61"/>
        <v>#N/A</v>
      </c>
      <c r="AB115" s="75" t="e">
        <f t="shared" si="62"/>
        <v>#DIV/0!</v>
      </c>
      <c r="AC115" s="75" t="e">
        <f t="shared" si="63"/>
        <v>#DIV/0!</v>
      </c>
      <c r="AE115" s="112" t="s">
        <v>330</v>
      </c>
      <c r="AF115" s="113" t="str">
        <f t="shared" si="71"/>
        <v/>
      </c>
      <c r="AG115" s="76" t="str">
        <f t="shared" si="64"/>
        <v/>
      </c>
      <c r="AH115" s="7" t="b">
        <f t="shared" si="72"/>
        <v>1</v>
      </c>
      <c r="AJ115" s="7" t="e">
        <f t="shared" si="65"/>
        <v>#N/A</v>
      </c>
      <c r="AK115" s="7" t="e">
        <f>#REF!&amp;#REF!&amp;#REF!&amp;#REF!&amp;#REF!&amp;#REF!&amp;#REF!&amp;#REF!</f>
        <v>#REF!</v>
      </c>
      <c r="AL115" s="7" t="e">
        <f t="shared" si="73"/>
        <v>#N/A</v>
      </c>
    </row>
    <row r="116" spans="1:38" x14ac:dyDescent="0.25">
      <c r="A116" s="7" t="e">
        <v>#N/A</v>
      </c>
      <c r="B116" s="70"/>
      <c r="C116" s="93"/>
      <c r="D116" s="86"/>
      <c r="F116" s="69"/>
      <c r="G116" s="81"/>
      <c r="H116" s="69"/>
      <c r="I116" s="69"/>
      <c r="J116" s="69"/>
      <c r="K116" s="69"/>
      <c r="L116" s="69"/>
      <c r="M116" s="69"/>
      <c r="O116" s="68" t="e">
        <f t="shared" si="66"/>
        <v>#N/A</v>
      </c>
      <c r="P116" s="117" t="e">
        <f t="shared" si="67"/>
        <v>#N/A</v>
      </c>
      <c r="Q116" s="72" t="e">
        <f t="shared" si="68"/>
        <v>#N/A</v>
      </c>
      <c r="R116" s="72">
        <f t="shared" si="69"/>
        <v>0</v>
      </c>
      <c r="S116" s="72">
        <f t="shared" si="55"/>
        <v>0</v>
      </c>
      <c r="T116" s="73">
        <f t="shared" si="70"/>
        <v>0</v>
      </c>
      <c r="U116" s="73" t="e">
        <f t="shared" si="56"/>
        <v>#N/A</v>
      </c>
      <c r="V116" s="73">
        <f t="shared" si="57"/>
        <v>0</v>
      </c>
      <c r="W116" s="78"/>
      <c r="X116" s="76" t="e">
        <f t="shared" si="58"/>
        <v>#N/A</v>
      </c>
      <c r="Y116" s="114" t="e">
        <f t="shared" si="59"/>
        <v>#N/A</v>
      </c>
      <c r="Z116" s="115" t="e">
        <f t="shared" si="60"/>
        <v>#N/A</v>
      </c>
      <c r="AA116" s="75" t="e">
        <f t="shared" si="61"/>
        <v>#N/A</v>
      </c>
      <c r="AB116" s="75" t="e">
        <f t="shared" si="62"/>
        <v>#DIV/0!</v>
      </c>
      <c r="AC116" s="75" t="e">
        <f t="shared" si="63"/>
        <v>#DIV/0!</v>
      </c>
      <c r="AE116" s="112" t="s">
        <v>331</v>
      </c>
      <c r="AF116" s="113" t="str">
        <f t="shared" si="71"/>
        <v/>
      </c>
      <c r="AG116" s="76" t="str">
        <f t="shared" si="64"/>
        <v/>
      </c>
      <c r="AH116" s="7" t="b">
        <f t="shared" si="72"/>
        <v>1</v>
      </c>
      <c r="AJ116" s="7" t="e">
        <f t="shared" si="65"/>
        <v>#N/A</v>
      </c>
      <c r="AK116" s="7" t="e">
        <f>#REF!&amp;#REF!&amp;#REF!&amp;#REF!&amp;#REF!&amp;#REF!&amp;#REF!&amp;#REF!</f>
        <v>#REF!</v>
      </c>
      <c r="AL116" s="7" t="e">
        <f t="shared" si="73"/>
        <v>#N/A</v>
      </c>
    </row>
    <row r="117" spans="1:38" x14ac:dyDescent="0.25">
      <c r="A117" s="7" t="e">
        <v>#N/A</v>
      </c>
      <c r="B117" s="48"/>
      <c r="C117" s="49"/>
      <c r="D117" s="37"/>
      <c r="F117" s="69"/>
      <c r="G117" s="81"/>
      <c r="H117" s="69"/>
      <c r="I117" s="69"/>
      <c r="J117" s="69"/>
      <c r="K117" s="69"/>
      <c r="L117" s="69"/>
      <c r="M117" s="69"/>
      <c r="O117" s="68" t="e">
        <f t="shared" si="66"/>
        <v>#N/A</v>
      </c>
      <c r="P117" s="117" t="e">
        <f t="shared" si="67"/>
        <v>#N/A</v>
      </c>
      <c r="Q117" s="72" t="e">
        <f t="shared" si="68"/>
        <v>#N/A</v>
      </c>
      <c r="R117" s="72">
        <f t="shared" si="69"/>
        <v>0</v>
      </c>
      <c r="S117" s="72">
        <f t="shared" si="55"/>
        <v>0</v>
      </c>
      <c r="T117" s="73">
        <f t="shared" si="70"/>
        <v>0</v>
      </c>
      <c r="U117" s="73" t="e">
        <f t="shared" si="56"/>
        <v>#N/A</v>
      </c>
      <c r="V117" s="73">
        <f t="shared" si="57"/>
        <v>0</v>
      </c>
      <c r="W117" s="78"/>
      <c r="X117" s="76" t="e">
        <f t="shared" si="58"/>
        <v>#N/A</v>
      </c>
      <c r="Y117" s="114" t="e">
        <f t="shared" si="59"/>
        <v>#N/A</v>
      </c>
      <c r="Z117" s="115" t="e">
        <f t="shared" si="60"/>
        <v>#N/A</v>
      </c>
      <c r="AA117" s="75" t="e">
        <f t="shared" si="61"/>
        <v>#N/A</v>
      </c>
      <c r="AB117" s="75" t="e">
        <f t="shared" si="62"/>
        <v>#DIV/0!</v>
      </c>
      <c r="AC117" s="75" t="e">
        <f t="shared" si="63"/>
        <v>#DIV/0!</v>
      </c>
      <c r="AE117" s="112" t="s">
        <v>332</v>
      </c>
      <c r="AF117" s="113" t="str">
        <f t="shared" si="71"/>
        <v/>
      </c>
      <c r="AG117" s="76" t="str">
        <f t="shared" si="64"/>
        <v/>
      </c>
      <c r="AH117" s="7" t="b">
        <f t="shared" si="72"/>
        <v>1</v>
      </c>
      <c r="AJ117" s="7" t="e">
        <f t="shared" si="65"/>
        <v>#N/A</v>
      </c>
      <c r="AK117" s="7" t="e">
        <f>#REF!&amp;#REF!&amp;#REF!&amp;#REF!&amp;#REF!&amp;#REF!&amp;#REF!&amp;#REF!</f>
        <v>#REF!</v>
      </c>
      <c r="AL117" s="7" t="e">
        <f t="shared" si="73"/>
        <v>#N/A</v>
      </c>
    </row>
    <row r="118" spans="1:38" x14ac:dyDescent="0.25">
      <c r="A118" s="7" t="e">
        <v>#N/A</v>
      </c>
      <c r="B118" s="19"/>
      <c r="C118" s="8"/>
      <c r="D118" s="37"/>
      <c r="F118" s="69"/>
      <c r="G118" s="81"/>
      <c r="H118" s="69"/>
      <c r="I118" s="69"/>
      <c r="J118" s="69"/>
      <c r="K118" s="69"/>
      <c r="L118" s="69"/>
      <c r="M118" s="69"/>
      <c r="O118" s="68" t="e">
        <f t="shared" si="66"/>
        <v>#N/A</v>
      </c>
      <c r="P118" s="117" t="e">
        <f t="shared" si="67"/>
        <v>#N/A</v>
      </c>
      <c r="Q118" s="72" t="e">
        <f t="shared" si="68"/>
        <v>#N/A</v>
      </c>
      <c r="R118" s="72">
        <f t="shared" si="69"/>
        <v>0</v>
      </c>
      <c r="S118" s="72">
        <f t="shared" si="55"/>
        <v>0</v>
      </c>
      <c r="T118" s="73">
        <f t="shared" si="70"/>
        <v>0</v>
      </c>
      <c r="U118" s="73" t="e">
        <f t="shared" si="56"/>
        <v>#N/A</v>
      </c>
      <c r="V118" s="73">
        <f t="shared" si="57"/>
        <v>0</v>
      </c>
      <c r="W118" s="78"/>
      <c r="X118" s="76" t="e">
        <f t="shared" si="58"/>
        <v>#N/A</v>
      </c>
      <c r="Y118" s="114" t="e">
        <f t="shared" si="59"/>
        <v>#N/A</v>
      </c>
      <c r="Z118" s="115" t="e">
        <f t="shared" si="60"/>
        <v>#N/A</v>
      </c>
      <c r="AA118" s="75" t="e">
        <f t="shared" si="61"/>
        <v>#N/A</v>
      </c>
      <c r="AB118" s="75" t="e">
        <f t="shared" si="62"/>
        <v>#DIV/0!</v>
      </c>
      <c r="AC118" s="75" t="e">
        <f t="shared" si="63"/>
        <v>#DIV/0!</v>
      </c>
      <c r="AE118" s="112" t="s">
        <v>333</v>
      </c>
      <c r="AF118" s="113" t="str">
        <f t="shared" si="71"/>
        <v/>
      </c>
      <c r="AG118" s="76" t="str">
        <f t="shared" si="64"/>
        <v/>
      </c>
      <c r="AH118" s="7" t="b">
        <f t="shared" si="72"/>
        <v>1</v>
      </c>
      <c r="AJ118" s="7" t="e">
        <f t="shared" si="65"/>
        <v>#N/A</v>
      </c>
      <c r="AK118" s="7" t="e">
        <f>#REF!&amp;#REF!&amp;#REF!&amp;#REF!&amp;#REF!&amp;#REF!&amp;#REF!&amp;#REF!</f>
        <v>#REF!</v>
      </c>
      <c r="AL118" s="7" t="e">
        <f t="shared" si="73"/>
        <v>#N/A</v>
      </c>
    </row>
    <row r="119" spans="1:38" x14ac:dyDescent="0.25">
      <c r="A119" s="7" t="e">
        <v>#N/A</v>
      </c>
      <c r="B119" s="19"/>
      <c r="C119" s="8"/>
      <c r="D119" s="37"/>
      <c r="F119" s="69"/>
      <c r="G119" s="81"/>
      <c r="H119" s="69"/>
      <c r="I119" s="69"/>
      <c r="J119" s="69"/>
      <c r="K119" s="69"/>
      <c r="L119" s="69"/>
      <c r="M119" s="69"/>
      <c r="O119" s="68" t="e">
        <f t="shared" si="66"/>
        <v>#N/A</v>
      </c>
      <c r="P119" s="117" t="e">
        <f t="shared" si="67"/>
        <v>#N/A</v>
      </c>
      <c r="Q119" s="72" t="e">
        <f t="shared" si="68"/>
        <v>#N/A</v>
      </c>
      <c r="R119" s="72">
        <f t="shared" si="69"/>
        <v>0</v>
      </c>
      <c r="S119" s="72">
        <f t="shared" si="55"/>
        <v>0</v>
      </c>
      <c r="T119" s="73">
        <f t="shared" si="70"/>
        <v>0</v>
      </c>
      <c r="U119" s="73" t="e">
        <f t="shared" si="56"/>
        <v>#N/A</v>
      </c>
      <c r="V119" s="73">
        <f t="shared" si="57"/>
        <v>0</v>
      </c>
      <c r="W119" s="78"/>
      <c r="X119" s="76" t="e">
        <f t="shared" si="58"/>
        <v>#N/A</v>
      </c>
      <c r="Y119" s="114" t="e">
        <f t="shared" si="59"/>
        <v>#N/A</v>
      </c>
      <c r="Z119" s="115" t="e">
        <f t="shared" si="60"/>
        <v>#N/A</v>
      </c>
      <c r="AA119" s="75" t="e">
        <f t="shared" si="61"/>
        <v>#N/A</v>
      </c>
      <c r="AB119" s="75" t="e">
        <f t="shared" si="62"/>
        <v>#DIV/0!</v>
      </c>
      <c r="AC119" s="75" t="e">
        <f t="shared" si="63"/>
        <v>#DIV/0!</v>
      </c>
      <c r="AE119" s="112" t="s">
        <v>334</v>
      </c>
      <c r="AF119" s="113" t="str">
        <f t="shared" si="71"/>
        <v/>
      </c>
      <c r="AG119" s="76" t="str">
        <f t="shared" si="64"/>
        <v/>
      </c>
      <c r="AH119" s="7" t="b">
        <f t="shared" si="72"/>
        <v>1</v>
      </c>
      <c r="AJ119" s="7" t="e">
        <f t="shared" si="65"/>
        <v>#N/A</v>
      </c>
      <c r="AK119" s="7" t="e">
        <f>#REF!&amp;#REF!&amp;#REF!&amp;#REF!&amp;#REF!&amp;#REF!&amp;#REF!&amp;#REF!</f>
        <v>#REF!</v>
      </c>
      <c r="AL119" s="7" t="e">
        <f t="shared" si="73"/>
        <v>#N/A</v>
      </c>
    </row>
    <row r="120" spans="1:38" x14ac:dyDescent="0.25">
      <c r="A120" s="7" t="e">
        <v>#N/A</v>
      </c>
      <c r="B120" s="48"/>
      <c r="C120" s="49"/>
      <c r="D120" s="37"/>
      <c r="F120" s="69"/>
      <c r="G120" s="81"/>
      <c r="H120" s="69"/>
      <c r="I120" s="69"/>
      <c r="J120" s="69"/>
      <c r="K120" s="69"/>
      <c r="L120" s="69"/>
      <c r="M120" s="69"/>
      <c r="O120" s="68" t="e">
        <f t="shared" si="66"/>
        <v>#N/A</v>
      </c>
      <c r="P120" s="117" t="e">
        <f t="shared" si="67"/>
        <v>#N/A</v>
      </c>
      <c r="Q120" s="72" t="e">
        <f t="shared" si="68"/>
        <v>#N/A</v>
      </c>
      <c r="R120" s="72">
        <f t="shared" si="69"/>
        <v>0</v>
      </c>
      <c r="S120" s="72">
        <f t="shared" si="55"/>
        <v>0</v>
      </c>
      <c r="T120" s="73">
        <f t="shared" si="70"/>
        <v>0</v>
      </c>
      <c r="U120" s="73" t="e">
        <f t="shared" si="56"/>
        <v>#N/A</v>
      </c>
      <c r="V120" s="73">
        <f t="shared" si="57"/>
        <v>0</v>
      </c>
      <c r="W120" s="78"/>
      <c r="X120" s="76" t="e">
        <f t="shared" si="58"/>
        <v>#N/A</v>
      </c>
      <c r="Y120" s="114" t="e">
        <f t="shared" si="59"/>
        <v>#N/A</v>
      </c>
      <c r="Z120" s="115" t="e">
        <f t="shared" si="60"/>
        <v>#N/A</v>
      </c>
      <c r="AA120" s="75" t="e">
        <f t="shared" si="61"/>
        <v>#N/A</v>
      </c>
      <c r="AB120" s="75" t="e">
        <f t="shared" si="62"/>
        <v>#DIV/0!</v>
      </c>
      <c r="AC120" s="75" t="e">
        <f t="shared" si="63"/>
        <v>#DIV/0!</v>
      </c>
      <c r="AE120" s="112" t="s">
        <v>336</v>
      </c>
      <c r="AF120" s="113" t="str">
        <f t="shared" si="71"/>
        <v/>
      </c>
      <c r="AG120" s="76" t="str">
        <f t="shared" si="64"/>
        <v/>
      </c>
      <c r="AH120" s="7" t="b">
        <f t="shared" si="72"/>
        <v>1</v>
      </c>
      <c r="AJ120" s="7" t="e">
        <f t="shared" si="65"/>
        <v>#N/A</v>
      </c>
      <c r="AK120" s="7" t="e">
        <f>#REF!&amp;#REF!&amp;#REF!&amp;#REF!&amp;#REF!&amp;#REF!&amp;#REF!&amp;#REF!</f>
        <v>#REF!</v>
      </c>
      <c r="AL120" s="7" t="e">
        <f t="shared" si="73"/>
        <v>#N/A</v>
      </c>
    </row>
    <row r="121" spans="1:38" x14ac:dyDescent="0.25">
      <c r="A121" s="7" t="e">
        <v>#N/A</v>
      </c>
      <c r="B121" s="19"/>
      <c r="C121" s="8"/>
      <c r="D121" s="37"/>
      <c r="F121" s="69"/>
      <c r="G121" s="81"/>
      <c r="H121" s="69"/>
      <c r="I121" s="69"/>
      <c r="J121" s="69"/>
      <c r="K121" s="69"/>
      <c r="L121" s="77"/>
      <c r="M121" s="77"/>
      <c r="O121" s="68" t="e">
        <f t="shared" si="66"/>
        <v>#N/A</v>
      </c>
      <c r="P121" s="117" t="e">
        <f t="shared" si="67"/>
        <v>#N/A</v>
      </c>
      <c r="Q121" s="72" t="e">
        <f t="shared" si="68"/>
        <v>#N/A</v>
      </c>
      <c r="R121" s="72">
        <f t="shared" si="69"/>
        <v>0</v>
      </c>
      <c r="S121" s="72">
        <f t="shared" si="55"/>
        <v>0</v>
      </c>
      <c r="T121" s="73">
        <f t="shared" si="70"/>
        <v>0</v>
      </c>
      <c r="U121" s="73" t="e">
        <f t="shared" si="56"/>
        <v>#N/A</v>
      </c>
      <c r="V121" s="73">
        <f t="shared" si="57"/>
        <v>0</v>
      </c>
      <c r="W121" s="78"/>
      <c r="X121" s="76" t="e">
        <f t="shared" si="58"/>
        <v>#N/A</v>
      </c>
      <c r="Y121" s="114" t="e">
        <f t="shared" si="59"/>
        <v>#N/A</v>
      </c>
      <c r="Z121" s="115" t="e">
        <f t="shared" si="60"/>
        <v>#N/A</v>
      </c>
      <c r="AA121" s="75" t="e">
        <f t="shared" si="61"/>
        <v>#N/A</v>
      </c>
      <c r="AB121" s="75" t="e">
        <f t="shared" si="62"/>
        <v>#DIV/0!</v>
      </c>
      <c r="AC121" s="75" t="e">
        <f t="shared" si="63"/>
        <v>#DIV/0!</v>
      </c>
      <c r="AE121" s="112" t="s">
        <v>337</v>
      </c>
      <c r="AF121" s="113" t="str">
        <f t="shared" si="71"/>
        <v/>
      </c>
      <c r="AG121" s="76" t="str">
        <f t="shared" si="64"/>
        <v/>
      </c>
      <c r="AH121" s="7" t="b">
        <f t="shared" si="72"/>
        <v>1</v>
      </c>
      <c r="AJ121" s="7" t="e">
        <f t="shared" si="65"/>
        <v>#N/A</v>
      </c>
      <c r="AK121" s="7" t="e">
        <f>#REF!&amp;#REF!&amp;#REF!&amp;#REF!&amp;#REF!&amp;#REF!&amp;#REF!&amp;#REF!</f>
        <v>#REF!</v>
      </c>
      <c r="AL121" s="7" t="e">
        <f t="shared" si="73"/>
        <v>#N/A</v>
      </c>
    </row>
    <row r="122" spans="1:38" x14ac:dyDescent="0.25">
      <c r="A122" s="7" t="e">
        <v>#N/A</v>
      </c>
      <c r="B122" s="19"/>
      <c r="C122" s="8"/>
      <c r="D122" s="37"/>
      <c r="F122" s="69"/>
      <c r="G122" s="81"/>
      <c r="H122" s="69"/>
      <c r="I122" s="69"/>
      <c r="J122" s="69"/>
      <c r="K122" s="69"/>
      <c r="L122" s="77"/>
      <c r="M122" s="77"/>
      <c r="O122" s="68" t="e">
        <f t="shared" si="66"/>
        <v>#N/A</v>
      </c>
      <c r="P122" s="117" t="e">
        <f t="shared" si="67"/>
        <v>#N/A</v>
      </c>
      <c r="Q122" s="72" t="e">
        <f t="shared" si="68"/>
        <v>#N/A</v>
      </c>
      <c r="R122" s="72">
        <f t="shared" si="69"/>
        <v>0</v>
      </c>
      <c r="S122" s="72">
        <f t="shared" si="55"/>
        <v>0</v>
      </c>
      <c r="T122" s="73">
        <f t="shared" si="70"/>
        <v>0</v>
      </c>
      <c r="U122" s="73" t="e">
        <f t="shared" si="56"/>
        <v>#N/A</v>
      </c>
      <c r="V122" s="73">
        <f t="shared" si="57"/>
        <v>0</v>
      </c>
      <c r="W122" s="78"/>
      <c r="X122" s="76" t="e">
        <f t="shared" si="58"/>
        <v>#N/A</v>
      </c>
      <c r="Y122" s="114" t="e">
        <f t="shared" si="59"/>
        <v>#N/A</v>
      </c>
      <c r="Z122" s="115" t="e">
        <f t="shared" si="60"/>
        <v>#N/A</v>
      </c>
      <c r="AA122" s="75" t="e">
        <f t="shared" si="61"/>
        <v>#N/A</v>
      </c>
      <c r="AB122" s="75" t="e">
        <f t="shared" si="62"/>
        <v>#DIV/0!</v>
      </c>
      <c r="AC122" s="75" t="e">
        <f t="shared" si="63"/>
        <v>#DIV/0!</v>
      </c>
      <c r="AE122" s="112" t="s">
        <v>338</v>
      </c>
      <c r="AF122" s="113" t="str">
        <f t="shared" si="71"/>
        <v/>
      </c>
      <c r="AG122" s="76" t="str">
        <f t="shared" si="64"/>
        <v/>
      </c>
      <c r="AH122" s="7" t="b">
        <f t="shared" si="72"/>
        <v>1</v>
      </c>
      <c r="AJ122" s="7" t="e">
        <f t="shared" si="65"/>
        <v>#N/A</v>
      </c>
      <c r="AK122" s="7" t="e">
        <f>#REF!&amp;#REF!&amp;#REF!&amp;#REF!&amp;#REF!&amp;#REF!&amp;#REF!&amp;#REF!</f>
        <v>#REF!</v>
      </c>
      <c r="AL122" s="7" t="e">
        <f t="shared" si="73"/>
        <v>#N/A</v>
      </c>
    </row>
    <row r="123" spans="1:38" x14ac:dyDescent="0.25">
      <c r="A123" s="7" t="e">
        <v>#N/A</v>
      </c>
      <c r="B123" s="19"/>
      <c r="C123" s="8"/>
      <c r="D123" s="37"/>
      <c r="F123" s="69"/>
      <c r="G123" s="81"/>
      <c r="H123" s="69"/>
      <c r="I123" s="69"/>
      <c r="J123" s="69"/>
      <c r="K123" s="69"/>
      <c r="L123" s="77"/>
      <c r="M123" s="77"/>
      <c r="O123" s="68" t="e">
        <f t="shared" ref="O123" si="74">VLOOKUP(B123,$B$9:$O$51,14,FALSE)</f>
        <v>#N/A</v>
      </c>
      <c r="P123" s="117" t="e">
        <f t="shared" ref="P123" si="75">Q123/O123</f>
        <v>#N/A</v>
      </c>
      <c r="Q123" s="72" t="e">
        <f t="shared" ref="Q123" si="76">O123-R123</f>
        <v>#N/A</v>
      </c>
      <c r="R123" s="72">
        <f t="shared" ref="R123" si="77">T123/(1-$V$4)</f>
        <v>0</v>
      </c>
      <c r="S123" s="72">
        <f t="shared" ref="S123" si="78">R123-T123</f>
        <v>0</v>
      </c>
      <c r="T123" s="73">
        <f t="shared" ref="T123" si="79">IFERROR(ROUNDUP(K123+(K123*$T$4),0),0)</f>
        <v>0</v>
      </c>
      <c r="U123" s="73" t="e">
        <f t="shared" ref="U123" si="80">O123*6</f>
        <v>#N/A</v>
      </c>
      <c r="V123" s="73">
        <f t="shared" ref="V123" si="81">T123*6</f>
        <v>0</v>
      </c>
      <c r="W123" s="78"/>
      <c r="X123" s="76" t="e">
        <f t="shared" ref="X123" si="82">IF(Q123="",0,O123-Q123-R123)</f>
        <v>#N/A</v>
      </c>
      <c r="Y123" s="114" t="e">
        <f t="shared" ref="Y123" si="83">IF(Q123="",O123-S123-T123,R123-S123-T123)</f>
        <v>#N/A</v>
      </c>
      <c r="Z123" s="115" t="e">
        <f t="shared" ref="Z123" si="84">ROUND(IF(Q123="",S123/O123,S123/R123),4)</f>
        <v>#N/A</v>
      </c>
      <c r="AA123" s="75" t="e">
        <f t="shared" ref="AA123" si="85">O123/F123-1</f>
        <v>#N/A</v>
      </c>
      <c r="AB123" s="75" t="e">
        <f t="shared" ref="AB123" si="86">IF(R123="",AA123,R123/I123-1)</f>
        <v>#DIV/0!</v>
      </c>
      <c r="AC123" s="75" t="e">
        <f t="shared" ref="AC123" si="87">T123/K123-1</f>
        <v>#DIV/0!</v>
      </c>
      <c r="AE123" s="112" t="s">
        <v>339</v>
      </c>
      <c r="AF123" s="113" t="str">
        <f t="shared" ref="AF123" si="88">B123&amp;D123&amp;F123&amp;G123&amp;H123&amp;I123&amp;J123&amp;K123&amp;L123&amp;M123</f>
        <v/>
      </c>
      <c r="AG123" s="76" t="str">
        <f t="shared" si="64"/>
        <v/>
      </c>
      <c r="AH123" s="7" t="b">
        <f t="shared" ref="AH123" si="89">AF123=AG123</f>
        <v>1</v>
      </c>
      <c r="AJ123" s="7" t="e">
        <f t="shared" ref="AJ123" si="90">B123&amp;D123&amp;O123&amp;P123&amp;Q123&amp;R123&amp;S123&amp;T123</f>
        <v>#N/A</v>
      </c>
      <c r="AK123" s="7" t="e">
        <f>#REF!&amp;#REF!&amp;#REF!&amp;#REF!&amp;#REF!&amp;#REF!&amp;#REF!&amp;#REF!</f>
        <v>#REF!</v>
      </c>
      <c r="AL123" s="7" t="e">
        <f t="shared" ref="AL123" si="91">AJ123=AK123</f>
        <v>#N/A</v>
      </c>
    </row>
    <row r="124" spans="1:38" x14ac:dyDescent="0.25">
      <c r="A124" s="7" t="e">
        <v>#N/A</v>
      </c>
      <c r="B124" s="19"/>
      <c r="C124" s="8"/>
      <c r="D124" s="37"/>
      <c r="F124" s="69"/>
      <c r="G124" s="81"/>
      <c r="H124" s="69"/>
      <c r="I124" s="69"/>
      <c r="J124" s="69"/>
      <c r="K124" s="69"/>
      <c r="L124" s="77"/>
      <c r="M124" s="77"/>
      <c r="O124" s="68" t="e">
        <f t="shared" si="66"/>
        <v>#N/A</v>
      </c>
      <c r="P124" s="117" t="e">
        <f t="shared" si="67"/>
        <v>#N/A</v>
      </c>
      <c r="Q124" s="72" t="e">
        <f t="shared" si="68"/>
        <v>#N/A</v>
      </c>
      <c r="R124" s="72">
        <f t="shared" si="69"/>
        <v>0</v>
      </c>
      <c r="S124" s="72">
        <f t="shared" si="55"/>
        <v>0</v>
      </c>
      <c r="T124" s="73">
        <f t="shared" si="70"/>
        <v>0</v>
      </c>
      <c r="U124" s="73" t="e">
        <f t="shared" si="56"/>
        <v>#N/A</v>
      </c>
      <c r="V124" s="73">
        <f t="shared" si="57"/>
        <v>0</v>
      </c>
      <c r="W124" s="78"/>
      <c r="X124" s="76" t="e">
        <f t="shared" si="58"/>
        <v>#N/A</v>
      </c>
      <c r="Y124" s="114" t="e">
        <f t="shared" si="59"/>
        <v>#N/A</v>
      </c>
      <c r="Z124" s="115" t="e">
        <f t="shared" si="60"/>
        <v>#N/A</v>
      </c>
      <c r="AA124" s="75" t="e">
        <f t="shared" si="61"/>
        <v>#N/A</v>
      </c>
      <c r="AB124" s="75" t="e">
        <f t="shared" si="62"/>
        <v>#DIV/0!</v>
      </c>
      <c r="AC124" s="75" t="e">
        <f t="shared" si="63"/>
        <v>#DIV/0!</v>
      </c>
      <c r="AE124" s="112" t="s">
        <v>339</v>
      </c>
      <c r="AF124" s="113" t="str">
        <f t="shared" si="71"/>
        <v/>
      </c>
      <c r="AG124" s="76" t="str">
        <f t="shared" si="64"/>
        <v/>
      </c>
      <c r="AH124" s="7" t="b">
        <f t="shared" si="72"/>
        <v>1</v>
      </c>
      <c r="AJ124" s="7" t="e">
        <f t="shared" si="65"/>
        <v>#N/A</v>
      </c>
      <c r="AK124" s="7" t="e">
        <f>#REF!&amp;#REF!&amp;#REF!&amp;#REF!&amp;#REF!&amp;#REF!&amp;#REF!&amp;#REF!</f>
        <v>#REF!</v>
      </c>
      <c r="AL124" s="7" t="e">
        <f t="shared" si="73"/>
        <v>#N/A</v>
      </c>
    </row>
    <row r="125" spans="1:38" x14ac:dyDescent="0.25">
      <c r="A125" s="7" t="e">
        <v>#N/A</v>
      </c>
      <c r="B125" s="48"/>
      <c r="C125" s="49"/>
      <c r="D125" s="37"/>
      <c r="F125" s="69"/>
      <c r="G125" s="81"/>
      <c r="H125" s="69"/>
      <c r="I125" s="69"/>
      <c r="J125" s="69"/>
      <c r="K125" s="69"/>
      <c r="L125" s="77"/>
      <c r="M125" s="77"/>
      <c r="O125" s="68" t="e">
        <f t="shared" si="66"/>
        <v>#N/A</v>
      </c>
      <c r="P125" s="117" t="e">
        <f t="shared" si="67"/>
        <v>#N/A</v>
      </c>
      <c r="Q125" s="72" t="e">
        <f t="shared" si="68"/>
        <v>#N/A</v>
      </c>
      <c r="R125" s="72">
        <f t="shared" si="69"/>
        <v>0</v>
      </c>
      <c r="S125" s="72">
        <f t="shared" si="55"/>
        <v>0</v>
      </c>
      <c r="T125" s="73">
        <f t="shared" si="70"/>
        <v>0</v>
      </c>
      <c r="U125" s="73" t="e">
        <f t="shared" si="56"/>
        <v>#N/A</v>
      </c>
      <c r="V125" s="73">
        <f t="shared" si="57"/>
        <v>0</v>
      </c>
      <c r="W125" s="78"/>
      <c r="X125" s="76" t="e">
        <f t="shared" si="58"/>
        <v>#N/A</v>
      </c>
      <c r="Y125" s="114" t="e">
        <f t="shared" si="59"/>
        <v>#N/A</v>
      </c>
      <c r="Z125" s="115" t="e">
        <f t="shared" si="60"/>
        <v>#N/A</v>
      </c>
      <c r="AA125" s="75" t="e">
        <f t="shared" si="61"/>
        <v>#N/A</v>
      </c>
      <c r="AB125" s="75" t="e">
        <f t="shared" si="62"/>
        <v>#DIV/0!</v>
      </c>
      <c r="AC125" s="75" t="e">
        <f t="shared" si="63"/>
        <v>#DIV/0!</v>
      </c>
      <c r="AE125" s="112" t="s">
        <v>340</v>
      </c>
      <c r="AF125" s="113" t="str">
        <f t="shared" si="71"/>
        <v/>
      </c>
      <c r="AG125" s="76" t="str">
        <f t="shared" si="64"/>
        <v/>
      </c>
      <c r="AH125" s="7" t="b">
        <f t="shared" si="72"/>
        <v>1</v>
      </c>
      <c r="AJ125" s="7" t="e">
        <f t="shared" si="65"/>
        <v>#N/A</v>
      </c>
      <c r="AK125" s="7" t="e">
        <f>#REF!&amp;#REF!&amp;#REF!&amp;#REF!&amp;#REF!&amp;#REF!&amp;#REF!&amp;#REF!</f>
        <v>#REF!</v>
      </c>
      <c r="AL125" s="7" t="e">
        <f t="shared" si="73"/>
        <v>#N/A</v>
      </c>
    </row>
    <row r="126" spans="1:38" x14ac:dyDescent="0.25">
      <c r="A126" s="7" t="e">
        <v>#N/A</v>
      </c>
      <c r="B126" s="19"/>
      <c r="C126" s="8"/>
      <c r="D126" s="37"/>
      <c r="F126" s="69"/>
      <c r="G126" s="81"/>
      <c r="H126" s="69"/>
      <c r="I126" s="69"/>
      <c r="J126" s="69"/>
      <c r="K126" s="69"/>
      <c r="L126" s="77"/>
      <c r="M126" s="77"/>
      <c r="O126" s="68" t="e">
        <f t="shared" si="66"/>
        <v>#N/A</v>
      </c>
      <c r="P126" s="117" t="e">
        <f t="shared" si="67"/>
        <v>#N/A</v>
      </c>
      <c r="Q126" s="72" t="e">
        <f t="shared" si="68"/>
        <v>#N/A</v>
      </c>
      <c r="R126" s="72">
        <f t="shared" si="69"/>
        <v>0</v>
      </c>
      <c r="S126" s="72">
        <f t="shared" si="55"/>
        <v>0</v>
      </c>
      <c r="T126" s="73">
        <f t="shared" si="70"/>
        <v>0</v>
      </c>
      <c r="U126" s="73" t="e">
        <f t="shared" si="56"/>
        <v>#N/A</v>
      </c>
      <c r="V126" s="73">
        <f t="shared" si="57"/>
        <v>0</v>
      </c>
      <c r="W126" s="78"/>
      <c r="X126" s="76" t="e">
        <f t="shared" si="58"/>
        <v>#N/A</v>
      </c>
      <c r="Y126" s="114" t="e">
        <f t="shared" si="59"/>
        <v>#N/A</v>
      </c>
      <c r="Z126" s="115" t="e">
        <f t="shared" si="60"/>
        <v>#N/A</v>
      </c>
      <c r="AA126" s="75" t="e">
        <f t="shared" si="61"/>
        <v>#N/A</v>
      </c>
      <c r="AB126" s="75" t="e">
        <f t="shared" si="62"/>
        <v>#DIV/0!</v>
      </c>
      <c r="AC126" s="75" t="e">
        <f t="shared" si="63"/>
        <v>#DIV/0!</v>
      </c>
      <c r="AE126" s="112" t="s">
        <v>341</v>
      </c>
      <c r="AF126" s="113" t="str">
        <f t="shared" si="71"/>
        <v/>
      </c>
      <c r="AG126" s="76" t="str">
        <f t="shared" si="64"/>
        <v/>
      </c>
      <c r="AH126" s="7" t="b">
        <f t="shared" si="72"/>
        <v>1</v>
      </c>
      <c r="AJ126" s="7" t="e">
        <f t="shared" si="65"/>
        <v>#N/A</v>
      </c>
      <c r="AK126" s="7" t="e">
        <f>#REF!&amp;#REF!&amp;#REF!&amp;#REF!&amp;#REF!&amp;#REF!&amp;#REF!&amp;#REF!</f>
        <v>#REF!</v>
      </c>
      <c r="AL126" s="7" t="e">
        <f t="shared" si="73"/>
        <v>#N/A</v>
      </c>
    </row>
    <row r="127" spans="1:38" x14ac:dyDescent="0.25">
      <c r="A127" s="7" t="e">
        <v>#N/A</v>
      </c>
      <c r="B127" s="19"/>
      <c r="C127" s="8"/>
      <c r="D127" s="37"/>
      <c r="F127" s="69"/>
      <c r="G127" s="81"/>
      <c r="H127" s="69"/>
      <c r="I127" s="69"/>
      <c r="J127" s="69"/>
      <c r="K127" s="69"/>
      <c r="L127" s="77"/>
      <c r="M127" s="77"/>
      <c r="O127" s="68" t="e">
        <f t="shared" ref="O127" si="92">VLOOKUP(B127,$B$9:$O$51,14,FALSE)</f>
        <v>#N/A</v>
      </c>
      <c r="P127" s="117" t="e">
        <f t="shared" ref="P127" si="93">Q127/O127</f>
        <v>#N/A</v>
      </c>
      <c r="Q127" s="72" t="e">
        <f t="shared" ref="Q127" si="94">O127-R127</f>
        <v>#N/A</v>
      </c>
      <c r="R127" s="72">
        <f t="shared" ref="R127" si="95">T127/(1-$V$4)</f>
        <v>0</v>
      </c>
      <c r="S127" s="72">
        <f t="shared" ref="S127" si="96">R127-T127</f>
        <v>0</v>
      </c>
      <c r="T127" s="73">
        <f t="shared" ref="T127" si="97">IFERROR(ROUNDUP(K127+(K127*$T$4),0),0)</f>
        <v>0</v>
      </c>
      <c r="U127" s="73" t="e">
        <f t="shared" ref="U127" si="98">O127*6</f>
        <v>#N/A</v>
      </c>
      <c r="V127" s="73">
        <f t="shared" ref="V127" si="99">T127*6</f>
        <v>0</v>
      </c>
      <c r="W127" s="78"/>
      <c r="X127" s="76" t="e">
        <f t="shared" ref="X127" si="100">IF(Q127="",0,O127-Q127-R127)</f>
        <v>#N/A</v>
      </c>
      <c r="Y127" s="114" t="e">
        <f t="shared" ref="Y127" si="101">IF(Q127="",O127-S127-T127,R127-S127-T127)</f>
        <v>#N/A</v>
      </c>
      <c r="Z127" s="115" t="e">
        <f t="shared" ref="Z127" si="102">ROUND(IF(Q127="",S127/O127,S127/R127),4)</f>
        <v>#N/A</v>
      </c>
      <c r="AA127" s="75" t="e">
        <f t="shared" ref="AA127" si="103">O127/F127-1</f>
        <v>#N/A</v>
      </c>
      <c r="AB127" s="75" t="e">
        <f t="shared" ref="AB127" si="104">IF(R127="",AA127,R127/I127-1)</f>
        <v>#DIV/0!</v>
      </c>
      <c r="AC127" s="75" t="e">
        <f t="shared" ref="AC127" si="105">T127/K127-1</f>
        <v>#DIV/0!</v>
      </c>
      <c r="AE127" s="112" t="s">
        <v>341</v>
      </c>
      <c r="AF127" s="113" t="str">
        <f t="shared" ref="AF127" si="106">B127&amp;D127&amp;F127&amp;G127&amp;H127&amp;I127&amp;J127&amp;K127&amp;L127&amp;M127</f>
        <v/>
      </c>
      <c r="AG127" s="76" t="str">
        <f t="shared" si="64"/>
        <v/>
      </c>
      <c r="AH127" s="7" t="b">
        <f t="shared" ref="AH127" si="107">AF127=AG127</f>
        <v>1</v>
      </c>
      <c r="AJ127" s="7" t="e">
        <f t="shared" ref="AJ127" si="108">B127&amp;D127&amp;O127&amp;P127&amp;Q127&amp;R127&amp;S127&amp;T127</f>
        <v>#N/A</v>
      </c>
      <c r="AK127" s="7" t="e">
        <f>#REF!&amp;#REF!&amp;#REF!&amp;#REF!&amp;#REF!&amp;#REF!&amp;#REF!&amp;#REF!</f>
        <v>#REF!</v>
      </c>
      <c r="AL127" s="7" t="e">
        <f t="shared" ref="AL127" si="109">AJ127=AK127</f>
        <v>#N/A</v>
      </c>
    </row>
    <row r="128" spans="1:38" x14ac:dyDescent="0.25">
      <c r="A128" s="7" t="e">
        <v>#N/A</v>
      </c>
      <c r="B128" s="70"/>
      <c r="C128" s="8"/>
      <c r="D128" s="86"/>
      <c r="F128" s="69"/>
      <c r="G128" s="81"/>
      <c r="H128" s="69"/>
      <c r="I128" s="69"/>
      <c r="J128" s="69"/>
      <c r="K128" s="69"/>
      <c r="L128" s="77"/>
      <c r="M128" s="77"/>
      <c r="O128" s="68" t="e">
        <f t="shared" si="66"/>
        <v>#N/A</v>
      </c>
      <c r="P128" s="117" t="e">
        <f t="shared" si="67"/>
        <v>#N/A</v>
      </c>
      <c r="Q128" s="72" t="e">
        <f t="shared" si="68"/>
        <v>#N/A</v>
      </c>
      <c r="R128" s="72">
        <f t="shared" si="69"/>
        <v>0</v>
      </c>
      <c r="S128" s="72">
        <f t="shared" si="55"/>
        <v>0</v>
      </c>
      <c r="T128" s="73">
        <f t="shared" si="70"/>
        <v>0</v>
      </c>
      <c r="U128" s="73" t="e">
        <f t="shared" si="56"/>
        <v>#N/A</v>
      </c>
      <c r="V128" s="73">
        <f t="shared" si="57"/>
        <v>0</v>
      </c>
      <c r="W128" s="78"/>
      <c r="X128" s="76" t="e">
        <f t="shared" si="58"/>
        <v>#N/A</v>
      </c>
      <c r="Y128" s="114" t="e">
        <f t="shared" si="59"/>
        <v>#N/A</v>
      </c>
      <c r="Z128" s="115" t="e">
        <f t="shared" si="60"/>
        <v>#N/A</v>
      </c>
      <c r="AA128" s="75" t="e">
        <f t="shared" si="61"/>
        <v>#N/A</v>
      </c>
      <c r="AB128" s="75" t="e">
        <f t="shared" si="62"/>
        <v>#DIV/0!</v>
      </c>
      <c r="AC128" s="75" t="e">
        <f t="shared" si="63"/>
        <v>#DIV/0!</v>
      </c>
      <c r="AE128" s="112" t="s">
        <v>342</v>
      </c>
      <c r="AF128" s="113" t="str">
        <f t="shared" si="71"/>
        <v/>
      </c>
      <c r="AG128" s="76" t="str">
        <f t="shared" si="64"/>
        <v/>
      </c>
      <c r="AH128" s="7" t="b">
        <f t="shared" si="72"/>
        <v>1</v>
      </c>
      <c r="AJ128" s="7" t="e">
        <f t="shared" si="65"/>
        <v>#N/A</v>
      </c>
      <c r="AK128" s="7" t="e">
        <f>#REF!&amp;#REF!&amp;#REF!&amp;#REF!&amp;#REF!&amp;#REF!&amp;#REF!&amp;#REF!</f>
        <v>#REF!</v>
      </c>
      <c r="AL128" s="7" t="e">
        <f t="shared" si="73"/>
        <v>#N/A</v>
      </c>
    </row>
    <row r="129" spans="31:38" x14ac:dyDescent="0.25">
      <c r="AE129" s="112" t="s">
        <v>343</v>
      </c>
      <c r="AG129" s="76" t="str">
        <f t="shared" si="64"/>
        <v/>
      </c>
      <c r="AH129" s="7" t="b">
        <f t="shared" si="72"/>
        <v>1</v>
      </c>
      <c r="AJ129" s="7" t="str">
        <f t="shared" si="65"/>
        <v/>
      </c>
      <c r="AK129" s="7" t="e">
        <f>#REF!&amp;#REF!&amp;#REF!&amp;#REF!&amp;#REF!&amp;#REF!&amp;#REF!&amp;#REF!</f>
        <v>#REF!</v>
      </c>
      <c r="AL129" s="7" t="e">
        <f t="shared" si="73"/>
        <v>#REF!</v>
      </c>
    </row>
    <row r="130" spans="31:38" x14ac:dyDescent="0.25">
      <c r="AE130" s="112" t="s">
        <v>344</v>
      </c>
      <c r="AG130" s="76" t="str">
        <f t="shared" si="64"/>
        <v/>
      </c>
      <c r="AH130" s="7" t="b">
        <f t="shared" si="72"/>
        <v>1</v>
      </c>
      <c r="AJ130" s="7" t="str">
        <f t="shared" si="65"/>
        <v/>
      </c>
      <c r="AK130" s="7" t="e">
        <f>#REF!&amp;#REF!&amp;#REF!&amp;#REF!&amp;#REF!&amp;#REF!&amp;#REF!&amp;#REF!</f>
        <v>#REF!</v>
      </c>
      <c r="AL130" s="7" t="e">
        <f t="shared" si="73"/>
        <v>#REF!</v>
      </c>
    </row>
    <row r="131" spans="31:38" x14ac:dyDescent="0.25">
      <c r="AE131" s="112" t="s">
        <v>345</v>
      </c>
      <c r="AG131" s="76" t="str">
        <f t="shared" si="64"/>
        <v/>
      </c>
      <c r="AH131" s="7" t="b">
        <f t="shared" si="72"/>
        <v>1</v>
      </c>
      <c r="AJ131" s="7" t="str">
        <f t="shared" si="65"/>
        <v/>
      </c>
      <c r="AK131" s="7" t="e">
        <f>#REF!&amp;#REF!&amp;#REF!&amp;#REF!&amp;#REF!&amp;#REF!&amp;#REF!&amp;#REF!</f>
        <v>#REF!</v>
      </c>
      <c r="AL131" s="7" t="e">
        <f t="shared" si="73"/>
        <v>#REF!</v>
      </c>
    </row>
    <row r="132" spans="31:38" x14ac:dyDescent="0.25">
      <c r="AE132" s="112" t="s">
        <v>346</v>
      </c>
      <c r="AG132" s="76" t="str">
        <f t="shared" si="64"/>
        <v/>
      </c>
      <c r="AH132" s="7" t="b">
        <f t="shared" si="72"/>
        <v>1</v>
      </c>
      <c r="AJ132" s="7" t="str">
        <f t="shared" si="65"/>
        <v/>
      </c>
      <c r="AK132" s="7" t="e">
        <f>#REF!&amp;#REF!&amp;#REF!&amp;#REF!&amp;#REF!&amp;#REF!&amp;#REF!&amp;#REF!</f>
        <v>#REF!</v>
      </c>
      <c r="AL132" s="7" t="e">
        <f t="shared" si="73"/>
        <v>#REF!</v>
      </c>
    </row>
    <row r="133" spans="31:38" x14ac:dyDescent="0.25">
      <c r="AE133" s="112" t="s">
        <v>347</v>
      </c>
      <c r="AG133" s="76" t="str">
        <f t="shared" si="64"/>
        <v/>
      </c>
      <c r="AH133" s="7" t="b">
        <f t="shared" si="72"/>
        <v>1</v>
      </c>
      <c r="AJ133" s="7" t="str">
        <f t="shared" si="65"/>
        <v/>
      </c>
      <c r="AK133" s="7" t="e">
        <f>#REF!&amp;#REF!&amp;#REF!&amp;#REF!&amp;#REF!&amp;#REF!&amp;#REF!&amp;#REF!</f>
        <v>#REF!</v>
      </c>
      <c r="AL133" s="7" t="e">
        <f t="shared" si="73"/>
        <v>#REF!</v>
      </c>
    </row>
    <row r="134" spans="31:38" x14ac:dyDescent="0.25">
      <c r="AE134" s="112" t="s">
        <v>231</v>
      </c>
      <c r="AG134" s="76" t="str">
        <f t="shared" si="64"/>
        <v/>
      </c>
      <c r="AH134" s="7" t="b">
        <f t="shared" si="72"/>
        <v>1</v>
      </c>
      <c r="AJ134" s="7" t="str">
        <f t="shared" si="65"/>
        <v/>
      </c>
      <c r="AK134" s="7" t="e">
        <f>#REF!&amp;#REF!&amp;#REF!&amp;#REF!&amp;#REF!&amp;#REF!&amp;#REF!&amp;#REF!</f>
        <v>#REF!</v>
      </c>
      <c r="AL134" s="7" t="e">
        <f t="shared" si="73"/>
        <v>#REF!</v>
      </c>
    </row>
    <row r="135" spans="31:38" x14ac:dyDescent="0.25">
      <c r="AE135" s="112" t="s">
        <v>23</v>
      </c>
      <c r="AG135" s="76" t="str">
        <f t="shared" si="64"/>
        <v/>
      </c>
      <c r="AH135" s="7" t="b">
        <f t="shared" si="72"/>
        <v>1</v>
      </c>
      <c r="AJ135" s="7" t="str">
        <f t="shared" si="65"/>
        <v/>
      </c>
      <c r="AK135" s="7" t="e">
        <f>#REF!&amp;#REF!&amp;#REF!&amp;#REF!&amp;#REF!&amp;#REF!&amp;#REF!&amp;#REF!</f>
        <v>#REF!</v>
      </c>
      <c r="AL135" s="7" t="e">
        <f t="shared" si="73"/>
        <v>#REF!</v>
      </c>
    </row>
    <row r="136" spans="31:38" x14ac:dyDescent="0.25">
      <c r="AE136" s="112" t="s">
        <v>231</v>
      </c>
      <c r="AG136" s="76" t="str">
        <f t="shared" si="64"/>
        <v/>
      </c>
      <c r="AH136" s="7" t="b">
        <f t="shared" si="72"/>
        <v>1</v>
      </c>
      <c r="AJ136" s="7" t="str">
        <f t="shared" si="65"/>
        <v/>
      </c>
      <c r="AK136" s="7" t="e">
        <f>#REF!&amp;#REF!&amp;#REF!&amp;#REF!&amp;#REF!&amp;#REF!&amp;#REF!&amp;#REF!</f>
        <v>#REF!</v>
      </c>
      <c r="AL136" s="7" t="e">
        <f t="shared" si="73"/>
        <v>#REF!</v>
      </c>
    </row>
    <row r="137" spans="31:38" x14ac:dyDescent="0.25">
      <c r="AE137" s="112" t="s">
        <v>24</v>
      </c>
      <c r="AG137" s="76" t="str">
        <f t="shared" si="64"/>
        <v/>
      </c>
      <c r="AH137" s="7" t="b">
        <f t="shared" si="72"/>
        <v>1</v>
      </c>
      <c r="AJ137" s="7" t="str">
        <f t="shared" si="65"/>
        <v/>
      </c>
      <c r="AK137" s="7" t="e">
        <f>#REF!&amp;#REF!&amp;#REF!&amp;#REF!&amp;#REF!&amp;#REF!&amp;#REF!&amp;#REF!</f>
        <v>#REF!</v>
      </c>
      <c r="AL137" s="7" t="e">
        <f t="shared" si="73"/>
        <v>#REF!</v>
      </c>
    </row>
    <row r="138" spans="31:38" x14ac:dyDescent="0.25">
      <c r="AE138" s="112" t="s">
        <v>348</v>
      </c>
      <c r="AG138" s="76" t="str">
        <f t="shared" si="64"/>
        <v/>
      </c>
      <c r="AH138" s="7" t="b">
        <f t="shared" si="72"/>
        <v>1</v>
      </c>
      <c r="AJ138" s="7" t="str">
        <f t="shared" si="65"/>
        <v/>
      </c>
      <c r="AK138" s="7" t="e">
        <f>#REF!&amp;#REF!&amp;#REF!&amp;#REF!&amp;#REF!&amp;#REF!&amp;#REF!&amp;#REF!</f>
        <v>#REF!</v>
      </c>
      <c r="AL138" s="7" t="e">
        <f t="shared" si="73"/>
        <v>#REF!</v>
      </c>
    </row>
    <row r="139" spans="31:38" x14ac:dyDescent="0.25">
      <c r="AE139" s="112" t="s">
        <v>231</v>
      </c>
      <c r="AG139" s="76" t="str">
        <f t="shared" si="64"/>
        <v/>
      </c>
      <c r="AH139" s="7" t="b">
        <f t="shared" si="72"/>
        <v>1</v>
      </c>
      <c r="AJ139" s="7" t="str">
        <f t="shared" si="65"/>
        <v/>
      </c>
      <c r="AK139" s="7" t="e">
        <f>#REF!&amp;#REF!&amp;#REF!&amp;#REF!&amp;#REF!&amp;#REF!&amp;#REF!&amp;#REF!</f>
        <v>#REF!</v>
      </c>
      <c r="AL139" s="7" t="e">
        <f t="shared" si="73"/>
        <v>#REF!</v>
      </c>
    </row>
    <row r="140" spans="31:38" x14ac:dyDescent="0.25">
      <c r="AE140" s="112" t="s">
        <v>349</v>
      </c>
      <c r="AG140" s="76" t="str">
        <f t="shared" si="64"/>
        <v/>
      </c>
      <c r="AH140" s="7" t="b">
        <f t="shared" si="72"/>
        <v>1</v>
      </c>
      <c r="AJ140" s="7" t="str">
        <f t="shared" si="65"/>
        <v/>
      </c>
      <c r="AL140" s="7" t="b">
        <f t="shared" si="73"/>
        <v>1</v>
      </c>
    </row>
    <row r="141" spans="31:38" x14ac:dyDescent="0.25">
      <c r="AE141" s="112" t="s">
        <v>231</v>
      </c>
      <c r="AG141" s="76" t="str">
        <f t="shared" si="64"/>
        <v/>
      </c>
      <c r="AH141" s="7" t="b">
        <f t="shared" si="72"/>
        <v>1</v>
      </c>
      <c r="AJ141" s="7" t="str">
        <f t="shared" si="65"/>
        <v/>
      </c>
      <c r="AK141" s="7" t="e">
        <f>#REF!&amp;#REF!&amp;#REF!&amp;#REF!&amp;#REF!&amp;#REF!&amp;#REF!&amp;#REF!</f>
        <v>#REF!</v>
      </c>
      <c r="AL141" s="7" t="e">
        <f t="shared" si="73"/>
        <v>#REF!</v>
      </c>
    </row>
    <row r="142" spans="31:38" x14ac:dyDescent="0.25">
      <c r="AE142" s="74"/>
    </row>
    <row r="143" spans="31:38" x14ac:dyDescent="0.25">
      <c r="AE143" s="112" t="s">
        <v>350</v>
      </c>
      <c r="AG143" s="76" t="str">
        <f t="shared" ref="AG143:AG155" si="110">_xlfn.IFNA(VLOOKUP(AF143,$AE$143:$AE$155,1,FALSE),"")</f>
        <v/>
      </c>
      <c r="AH143" s="7" t="b">
        <f t="shared" ref="AH143:AH155" si="111">AF143=AG143</f>
        <v>1</v>
      </c>
      <c r="AJ143" s="7" t="str">
        <f t="shared" ref="AJ143:AJ155" si="112">B143&amp;D143&amp;O143&amp;P143&amp;Q143&amp;R143&amp;S143&amp;T143</f>
        <v/>
      </c>
      <c r="AK143" s="7" t="e">
        <f>#REF!&amp;#REF!&amp;#REF!&amp;#REF!&amp;#REF!&amp;#REF!&amp;#REF!&amp;#REF!</f>
        <v>#REF!</v>
      </c>
      <c r="AL143" s="7" t="e">
        <f t="shared" ref="AL143:AL155" si="113">AJ143=AK143</f>
        <v>#REF!</v>
      </c>
    </row>
    <row r="144" spans="31:38" x14ac:dyDescent="0.25">
      <c r="AE144" s="112" t="s">
        <v>351</v>
      </c>
      <c r="AG144" s="76" t="str">
        <f t="shared" si="110"/>
        <v/>
      </c>
      <c r="AH144" s="7" t="b">
        <f t="shared" si="111"/>
        <v>1</v>
      </c>
      <c r="AJ144" s="7" t="str">
        <f t="shared" si="112"/>
        <v/>
      </c>
      <c r="AK144" s="7" t="e">
        <f>#REF!&amp;#REF!&amp;#REF!&amp;#REF!&amp;#REF!&amp;#REF!&amp;#REF!&amp;#REF!</f>
        <v>#REF!</v>
      </c>
      <c r="AL144" s="7" t="e">
        <f t="shared" si="113"/>
        <v>#REF!</v>
      </c>
    </row>
    <row r="145" spans="2:42" x14ac:dyDescent="0.25">
      <c r="AE145" s="112" t="s">
        <v>352</v>
      </c>
      <c r="AG145" s="76" t="str">
        <f t="shared" si="110"/>
        <v/>
      </c>
      <c r="AH145" s="7" t="b">
        <f t="shared" si="111"/>
        <v>1</v>
      </c>
      <c r="AJ145" s="7" t="str">
        <f t="shared" si="112"/>
        <v/>
      </c>
      <c r="AK145" s="7" t="e">
        <f>#REF!&amp;#REF!&amp;#REF!&amp;#REF!&amp;#REF!&amp;#REF!&amp;#REF!&amp;#REF!</f>
        <v>#REF!</v>
      </c>
      <c r="AL145" s="7" t="e">
        <f t="shared" si="113"/>
        <v>#REF!</v>
      </c>
    </row>
    <row r="146" spans="2:42" x14ac:dyDescent="0.25">
      <c r="AE146" s="112" t="s">
        <v>353</v>
      </c>
      <c r="AG146" s="76" t="str">
        <f t="shared" si="110"/>
        <v/>
      </c>
      <c r="AH146" s="7" t="b">
        <f t="shared" si="111"/>
        <v>1</v>
      </c>
      <c r="AJ146" s="7" t="str">
        <f t="shared" si="112"/>
        <v/>
      </c>
      <c r="AK146" s="7" t="e">
        <f>#REF!&amp;#REF!&amp;#REF!&amp;#REF!&amp;#REF!&amp;#REF!&amp;#REF!&amp;#REF!</f>
        <v>#REF!</v>
      </c>
      <c r="AL146" s="7" t="e">
        <f t="shared" si="113"/>
        <v>#REF!</v>
      </c>
    </row>
    <row r="147" spans="2:42" x14ac:dyDescent="0.25">
      <c r="AE147" s="112" t="s">
        <v>354</v>
      </c>
      <c r="AG147" s="76" t="str">
        <f t="shared" si="110"/>
        <v/>
      </c>
      <c r="AH147" s="7" t="b">
        <f t="shared" si="111"/>
        <v>1</v>
      </c>
      <c r="AJ147" s="7" t="str">
        <f t="shared" si="112"/>
        <v/>
      </c>
      <c r="AK147" s="7" t="e">
        <f>#REF!&amp;#REF!&amp;#REF!&amp;#REF!&amp;#REF!&amp;#REF!&amp;#REF!&amp;#REF!</f>
        <v>#REF!</v>
      </c>
      <c r="AL147" s="7" t="e">
        <f t="shared" si="113"/>
        <v>#REF!</v>
      </c>
    </row>
    <row r="148" spans="2:42" x14ac:dyDescent="0.25">
      <c r="AE148" s="112" t="s">
        <v>231</v>
      </c>
      <c r="AG148" s="76" t="str">
        <f t="shared" si="110"/>
        <v/>
      </c>
      <c r="AH148" s="7" t="b">
        <f t="shared" si="111"/>
        <v>1</v>
      </c>
      <c r="AJ148" s="7" t="str">
        <f t="shared" si="112"/>
        <v/>
      </c>
      <c r="AK148" s="7" t="e">
        <f>#REF!&amp;#REF!&amp;#REF!&amp;#REF!&amp;#REF!&amp;#REF!&amp;#REF!&amp;#REF!</f>
        <v>#REF!</v>
      </c>
      <c r="AL148" s="7" t="e">
        <f t="shared" si="113"/>
        <v>#REF!</v>
      </c>
    </row>
    <row r="149" spans="2:42" x14ac:dyDescent="0.25">
      <c r="AE149" s="112" t="s">
        <v>23</v>
      </c>
      <c r="AG149" s="76" t="str">
        <f t="shared" si="110"/>
        <v/>
      </c>
      <c r="AH149" s="7" t="b">
        <f t="shared" si="111"/>
        <v>1</v>
      </c>
      <c r="AJ149" s="7" t="str">
        <f t="shared" si="112"/>
        <v/>
      </c>
      <c r="AK149" s="7" t="e">
        <f>#REF!&amp;#REF!&amp;#REF!&amp;#REF!&amp;#REF!&amp;#REF!&amp;#REF!&amp;#REF!</f>
        <v>#REF!</v>
      </c>
      <c r="AL149" s="7" t="e">
        <f t="shared" si="113"/>
        <v>#REF!</v>
      </c>
    </row>
    <row r="150" spans="2:42" x14ac:dyDescent="0.25">
      <c r="AE150" s="112" t="s">
        <v>231</v>
      </c>
      <c r="AG150" s="76" t="str">
        <f t="shared" si="110"/>
        <v/>
      </c>
      <c r="AH150" s="7" t="b">
        <f t="shared" si="111"/>
        <v>1</v>
      </c>
      <c r="AJ150" s="7" t="str">
        <f t="shared" si="112"/>
        <v/>
      </c>
      <c r="AK150" s="7" t="e">
        <f>#REF!&amp;#REF!&amp;#REF!&amp;#REF!&amp;#REF!&amp;#REF!&amp;#REF!&amp;#REF!</f>
        <v>#REF!</v>
      </c>
      <c r="AL150" s="7" t="e">
        <f t="shared" si="113"/>
        <v>#REF!</v>
      </c>
    </row>
    <row r="151" spans="2:42" x14ac:dyDescent="0.25">
      <c r="AE151" s="112" t="s">
        <v>24</v>
      </c>
      <c r="AG151" s="76" t="str">
        <f t="shared" si="110"/>
        <v/>
      </c>
      <c r="AH151" s="7" t="b">
        <f t="shared" si="111"/>
        <v>1</v>
      </c>
      <c r="AJ151" s="7" t="str">
        <f t="shared" si="112"/>
        <v/>
      </c>
      <c r="AK151" s="7" t="e">
        <f>#REF!&amp;#REF!&amp;#REF!&amp;#REF!&amp;#REF!&amp;#REF!&amp;#REF!&amp;#REF!</f>
        <v>#REF!</v>
      </c>
      <c r="AL151" s="7" t="e">
        <f t="shared" si="113"/>
        <v>#REF!</v>
      </c>
    </row>
    <row r="152" spans="2:42" x14ac:dyDescent="0.25">
      <c r="AE152" s="112" t="s">
        <v>355</v>
      </c>
      <c r="AG152" s="76" t="str">
        <f t="shared" si="110"/>
        <v/>
      </c>
      <c r="AH152" s="7" t="b">
        <f t="shared" si="111"/>
        <v>1</v>
      </c>
      <c r="AJ152" s="7" t="str">
        <f t="shared" si="112"/>
        <v/>
      </c>
      <c r="AK152" s="7" t="e">
        <f>#REF!&amp;#REF!&amp;#REF!&amp;#REF!&amp;#REF!&amp;#REF!&amp;#REF!&amp;#REF!</f>
        <v>#REF!</v>
      </c>
      <c r="AL152" s="7" t="e">
        <f t="shared" si="113"/>
        <v>#REF!</v>
      </c>
    </row>
    <row r="153" spans="2:42" x14ac:dyDescent="0.25">
      <c r="AE153" s="112" t="s">
        <v>231</v>
      </c>
      <c r="AG153" s="76" t="str">
        <f t="shared" si="110"/>
        <v/>
      </c>
      <c r="AH153" s="7" t="b">
        <f t="shared" si="111"/>
        <v>1</v>
      </c>
      <c r="AJ153" s="7" t="str">
        <f t="shared" si="112"/>
        <v/>
      </c>
      <c r="AK153" s="7" t="e">
        <f>#REF!&amp;#REF!&amp;#REF!&amp;#REF!&amp;#REF!&amp;#REF!&amp;#REF!&amp;#REF!</f>
        <v>#REF!</v>
      </c>
      <c r="AL153" s="7" t="e">
        <f t="shared" si="113"/>
        <v>#REF!</v>
      </c>
    </row>
    <row r="154" spans="2:42" x14ac:dyDescent="0.25">
      <c r="AE154" s="112" t="s">
        <v>349</v>
      </c>
      <c r="AG154" s="76" t="str">
        <f t="shared" si="110"/>
        <v/>
      </c>
      <c r="AH154" s="7" t="b">
        <f t="shared" si="111"/>
        <v>1</v>
      </c>
      <c r="AJ154" s="7" t="str">
        <f t="shared" si="112"/>
        <v/>
      </c>
      <c r="AK154" s="7" t="e">
        <f>#REF!&amp;#REF!&amp;#REF!&amp;#REF!&amp;#REF!&amp;#REF!&amp;#REF!&amp;#REF!</f>
        <v>#REF!</v>
      </c>
      <c r="AL154" s="7" t="e">
        <f t="shared" si="113"/>
        <v>#REF!</v>
      </c>
    </row>
    <row r="155" spans="2:42" x14ac:dyDescent="0.25">
      <c r="AE155" s="112" t="s">
        <v>231</v>
      </c>
      <c r="AG155" s="76" t="str">
        <f t="shared" si="110"/>
        <v/>
      </c>
      <c r="AH155" s="7" t="b">
        <f t="shared" si="111"/>
        <v>1</v>
      </c>
      <c r="AJ155" s="7" t="str">
        <f t="shared" si="112"/>
        <v/>
      </c>
      <c r="AK155" s="7" t="e">
        <f>#REF!&amp;#REF!&amp;#REF!&amp;#REF!&amp;#REF!&amp;#REF!&amp;#REF!&amp;#REF!</f>
        <v>#REF!</v>
      </c>
      <c r="AL155" s="7" t="e">
        <f t="shared" si="113"/>
        <v>#REF!</v>
      </c>
    </row>
    <row r="156" spans="2:42" x14ac:dyDescent="0.25">
      <c r="AE156" s="74"/>
      <c r="AJ156" s="7" t="str">
        <f t="shared" ref="AJ156" si="114">B156&amp;D156&amp;O156&amp;P156&amp;Q156&amp;R156&amp;S156&amp;T156&amp;U156&amp;V156</f>
        <v/>
      </c>
    </row>
    <row r="157" spans="2:42" x14ac:dyDescent="0.25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1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</row>
  </sheetData>
  <mergeCells count="1">
    <mergeCell ref="O2:S2"/>
  </mergeCells>
  <conditionalFormatting sqref="Z9:Z51 Z99:Z122 Z124:Z126 Z128">
    <cfRule type="cellIs" dxfId="46" priority="22" operator="notEqual">
      <formula>0.015</formula>
    </cfRule>
  </conditionalFormatting>
  <conditionalFormatting sqref="X9:Y51 X99:Y122 X124:Y126 X128:Y128">
    <cfRule type="cellIs" dxfId="45" priority="21" operator="notEqual">
      <formula>0</formula>
    </cfRule>
  </conditionalFormatting>
  <conditionalFormatting sqref="AA9:AC51 AA99:AC122 AA124:AC126 AA128:AC128">
    <cfRule type="cellIs" dxfId="44" priority="20" operator="notBetween">
      <formula>0.062</formula>
      <formula>0.069</formula>
    </cfRule>
  </conditionalFormatting>
  <conditionalFormatting sqref="X54:Y88">
    <cfRule type="cellIs" dxfId="43" priority="19" operator="notEqual">
      <formula>0</formula>
    </cfRule>
  </conditionalFormatting>
  <conditionalFormatting sqref="AA54:AC88">
    <cfRule type="cellIs" dxfId="42" priority="18" operator="notBetween">
      <formula>0.062</formula>
      <formula>0.069</formula>
    </cfRule>
  </conditionalFormatting>
  <conditionalFormatting sqref="AH9:AH51 AH54:AH96 AH143:AH155 AL143:AL155 AH99:AH122 AL99:AL122 AL124:AL126 AH124:AH126 AH128:AH141 AL128:AL141">
    <cfRule type="cellIs" dxfId="41" priority="13" operator="notEqual">
      <formula>TRUE</formula>
    </cfRule>
  </conditionalFormatting>
  <conditionalFormatting sqref="Z54:Z88">
    <cfRule type="cellIs" dxfId="40" priority="12" operator="notEqual">
      <formula>0.015</formula>
    </cfRule>
  </conditionalFormatting>
  <conditionalFormatting sqref="AL54:AL96 AL9:AL51">
    <cfRule type="cellIs" dxfId="39" priority="9" operator="notEqual">
      <formula>TRUE</formula>
    </cfRule>
  </conditionalFormatting>
  <conditionalFormatting sqref="Z123">
    <cfRule type="cellIs" dxfId="38" priority="8" operator="notEqual">
      <formula>0.015</formula>
    </cfRule>
  </conditionalFormatting>
  <conditionalFormatting sqref="X123:Y123">
    <cfRule type="cellIs" dxfId="37" priority="7" operator="notEqual">
      <formula>0</formula>
    </cfRule>
  </conditionalFormatting>
  <conditionalFormatting sqref="AA123:AC123">
    <cfRule type="cellIs" dxfId="36" priority="6" operator="notBetween">
      <formula>0.062</formula>
      <formula>0.069</formula>
    </cfRule>
  </conditionalFormatting>
  <conditionalFormatting sqref="AL123 AH123">
    <cfRule type="cellIs" dxfId="35" priority="5" operator="notEqual">
      <formula>TRUE</formula>
    </cfRule>
  </conditionalFormatting>
  <conditionalFormatting sqref="Z127">
    <cfRule type="cellIs" dxfId="34" priority="4" operator="notEqual">
      <formula>0.015</formula>
    </cfRule>
  </conditionalFormatting>
  <conditionalFormatting sqref="X127:Y127">
    <cfRule type="cellIs" dxfId="33" priority="3" operator="notEqual">
      <formula>0</formula>
    </cfRule>
  </conditionalFormatting>
  <conditionalFormatting sqref="AA127:AC127">
    <cfRule type="cellIs" dxfId="32" priority="2" operator="notBetween">
      <formula>0.062</formula>
      <formula>0.069</formula>
    </cfRule>
  </conditionalFormatting>
  <conditionalFormatting sqref="AL127 AH127">
    <cfRule type="cellIs" dxfId="31" priority="1" operator="notEqual">
      <formula>TRUE</formula>
    </cfRule>
  </conditionalFormatting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T62"/>
  <sheetViews>
    <sheetView showGridLines="0" zoomScale="85" zoomScaleNormal="85" workbookViewId="0">
      <pane ySplit="7" topLeftCell="A8" activePane="bottomLeft" state="frozen"/>
      <selection activeCell="B4" sqref="B4:T5"/>
      <selection pane="bottomLeft" activeCell="D10" sqref="D1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" width="10.28515625" style="7" customWidth="1"/>
    <col min="17" max="17" width="14.28515625" style="7" bestFit="1" customWidth="1"/>
    <col min="18" max="18" width="9.140625" style="7" customWidth="1"/>
    <col min="19" max="20" width="10.28515625" style="7" customWidth="1"/>
    <col min="21" max="16384" width="9.140625" style="7"/>
  </cols>
  <sheetData>
    <row r="1" spans="1:20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</row>
    <row r="3" spans="1:20" s="5" customFormat="1" ht="15.6" customHeight="1" x14ac:dyDescent="0.25">
      <c r="A3" s="1"/>
      <c r="B3" s="167" t="s">
        <v>83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47"/>
      <c r="P3" s="47"/>
      <c r="Q3" s="47"/>
      <c r="R3" s="47"/>
      <c r="S3" s="47"/>
    </row>
    <row r="4" spans="1:20" ht="15.75" customHeight="1" x14ac:dyDescent="0.25">
      <c r="A4" s="1"/>
      <c r="B4" s="168" t="s">
        <v>109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"/>
    </row>
    <row r="5" spans="1:20" ht="6.4" customHeight="1" x14ac:dyDescent="0.25">
      <c r="A5" s="1"/>
      <c r="B5" s="97"/>
      <c r="C5" s="8"/>
      <c r="D5" s="9"/>
      <c r="E5" s="1"/>
      <c r="F5" s="10"/>
      <c r="G5" s="8"/>
      <c r="H5" s="10"/>
      <c r="I5" s="8"/>
      <c r="J5" s="10"/>
      <c r="K5" s="1"/>
      <c r="L5" s="10"/>
      <c r="M5" s="8"/>
      <c r="N5" s="10"/>
      <c r="O5" s="1"/>
    </row>
    <row r="6" spans="1:20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6</v>
      </c>
      <c r="M6" s="13"/>
      <c r="N6" s="16" t="s">
        <v>31</v>
      </c>
      <c r="O6" s="11"/>
    </row>
    <row r="7" spans="1:20" s="18" customFormat="1" ht="4.5" customHeight="1" x14ac:dyDescent="0.2">
      <c r="A7" s="1"/>
      <c r="B7" s="97"/>
      <c r="C7" s="8"/>
      <c r="D7" s="17"/>
      <c r="E7" s="1"/>
      <c r="F7" s="89"/>
      <c r="G7" s="8"/>
      <c r="H7" s="89"/>
      <c r="I7" s="8"/>
      <c r="J7" s="89"/>
      <c r="K7" s="1"/>
      <c r="L7" s="89"/>
      <c r="M7" s="8"/>
      <c r="N7" s="89"/>
      <c r="O7" s="1"/>
    </row>
    <row r="8" spans="1:20" x14ac:dyDescent="0.25">
      <c r="A8" s="1"/>
      <c r="B8" s="19">
        <f>'Reaj 2018 - Região N, NE e CO'!B9</f>
        <v>1100</v>
      </c>
      <c r="C8" s="8">
        <f>'Reaj 2018 - Região N, NE e CO'!C9</f>
        <v>0</v>
      </c>
      <c r="D8" s="37" t="str">
        <f>'Reaj 2018 - Região N, NE e CO'!D9</f>
        <v>Administração (B)</v>
      </c>
      <c r="E8" s="1"/>
      <c r="F8" s="39">
        <f>J8/(1-'Reaj 2018 - Região ABC e GRU'!$V$4)</f>
        <v>367.51269035532994</v>
      </c>
      <c r="G8" s="40"/>
      <c r="H8" s="39">
        <f>F8-J8</f>
        <v>5.5126903553299371</v>
      </c>
      <c r="I8" s="40"/>
      <c r="J8" s="39">
        <f>'Reaj 2018 - Região N, NE e CO'!T9</f>
        <v>362</v>
      </c>
      <c r="K8" s="41"/>
      <c r="L8" s="39">
        <f>F8*6</f>
        <v>2205.0761421319794</v>
      </c>
      <c r="M8" s="40"/>
      <c r="N8" s="39">
        <f>J8*6</f>
        <v>2172</v>
      </c>
      <c r="O8" s="1"/>
      <c r="Q8" s="22"/>
    </row>
    <row r="9" spans="1:20" x14ac:dyDescent="0.25">
      <c r="A9" s="1"/>
      <c r="B9" s="48">
        <f>'Reaj 2018 - Região N, NE e CO'!B10</f>
        <v>1124</v>
      </c>
      <c r="C9" s="49">
        <f>'Reaj 2018 - Região N, NE e CO'!C10</f>
        <v>0</v>
      </c>
      <c r="D9" s="37" t="str">
        <f>'Reaj 2018 - Região N, NE e CO'!D10</f>
        <v>Análise e Desenvolvimento de Sistemas (T)</v>
      </c>
      <c r="E9" s="1"/>
      <c r="F9" s="39">
        <f>J9/(1-'Reaj 2018 - Região ABC e GRU'!$V$4)</f>
        <v>317.76649746192896</v>
      </c>
      <c r="G9" s="40"/>
      <c r="H9" s="39">
        <f t="shared" ref="H9:H42" si="0">F9-J9</f>
        <v>4.7664974619289637</v>
      </c>
      <c r="I9" s="40"/>
      <c r="J9" s="39">
        <f>'Reaj 2018 - Região N, NE e CO'!T10</f>
        <v>313</v>
      </c>
      <c r="K9" s="41"/>
      <c r="L9" s="39">
        <f t="shared" ref="L9:L42" si="1">F9*6</f>
        <v>1906.5989847715737</v>
      </c>
      <c r="M9" s="40"/>
      <c r="N9" s="39">
        <f t="shared" ref="N9:N42" si="2">J9*6</f>
        <v>1878</v>
      </c>
      <c r="O9" s="1"/>
      <c r="P9" s="22"/>
      <c r="Q9" s="22"/>
      <c r="R9" s="22"/>
      <c r="S9" s="22"/>
      <c r="T9" s="22"/>
    </row>
    <row r="10" spans="1:20" x14ac:dyDescent="0.25">
      <c r="A10" s="1"/>
      <c r="B10" s="19">
        <f>'Reaj 2018 - Região N, NE e CO'!B11</f>
        <v>1133</v>
      </c>
      <c r="C10" s="8">
        <f>'Reaj 2018 - Região N, NE e CO'!C11</f>
        <v>0</v>
      </c>
      <c r="D10" s="37" t="str">
        <f>'Reaj 2018 - Região N, NE e CO'!D11</f>
        <v>Análise e Desenvolvimento de Sistemas (T) (Online)</v>
      </c>
      <c r="E10" s="1"/>
      <c r="F10" s="39">
        <f>J10/(1-'Reaj 2018 - Região ABC e GRU'!$V$4)</f>
        <v>282.23350253807109</v>
      </c>
      <c r="G10" s="40"/>
      <c r="H10" s="39">
        <f t="shared" si="0"/>
        <v>4.2335025380710931</v>
      </c>
      <c r="I10" s="40"/>
      <c r="J10" s="39">
        <f>'Reaj 2018 - Região N, NE e CO'!T11</f>
        <v>278</v>
      </c>
      <c r="K10" s="41"/>
      <c r="L10" s="39">
        <f t="shared" si="1"/>
        <v>1693.4010152284266</v>
      </c>
      <c r="M10" s="40"/>
      <c r="N10" s="39">
        <f t="shared" si="2"/>
        <v>1668</v>
      </c>
      <c r="O10" s="1"/>
      <c r="P10" s="22"/>
      <c r="Q10" s="22"/>
      <c r="R10" s="22"/>
      <c r="S10" s="22"/>
      <c r="T10" s="22"/>
    </row>
    <row r="11" spans="1:20" x14ac:dyDescent="0.25">
      <c r="A11" s="1"/>
      <c r="B11" s="19">
        <f>'Reaj 2018 - Região N, NE e CO'!B12</f>
        <v>2007</v>
      </c>
      <c r="C11" s="8">
        <f>'Reaj 2018 - Região N, NE e CO'!C12</f>
        <v>0</v>
      </c>
      <c r="D11" s="37" t="str">
        <f>'Reaj 2018 - Região N, NE e CO'!D12</f>
        <v>Ciências Biológicas (Segunda Licenciatura)</v>
      </c>
      <c r="E11" s="1"/>
      <c r="F11" s="39">
        <f>J11/(1-'Reaj 2018 - Região ABC e GRU'!$V$4)</f>
        <v>312.69035532994923</v>
      </c>
      <c r="G11" s="40"/>
      <c r="H11" s="39">
        <f t="shared" si="0"/>
        <v>4.6903553299492273</v>
      </c>
      <c r="I11" s="40"/>
      <c r="J11" s="39">
        <f>'Reaj 2018 - Região N, NE e CO'!T12</f>
        <v>308</v>
      </c>
      <c r="K11" s="41"/>
      <c r="L11" s="39">
        <f t="shared" si="1"/>
        <v>1876.1421319796955</v>
      </c>
      <c r="M11" s="40"/>
      <c r="N11" s="39">
        <f t="shared" si="2"/>
        <v>1848</v>
      </c>
      <c r="O11" s="1"/>
      <c r="P11" s="22"/>
      <c r="Q11" s="22"/>
      <c r="R11" s="22"/>
      <c r="S11" s="22"/>
      <c r="T11" s="22"/>
    </row>
    <row r="12" spans="1:20" x14ac:dyDescent="0.25">
      <c r="A12" s="1"/>
      <c r="B12" s="19">
        <f>'Reaj 2018 - Região N, NE e CO'!B13</f>
        <v>1116</v>
      </c>
      <c r="C12" s="8">
        <f>'Reaj 2018 - Região N, NE e CO'!C13</f>
        <v>0</v>
      </c>
      <c r="D12" s="37" t="str">
        <f>'Reaj 2018 - Região N, NE e CO'!D13</f>
        <v>Ciências Contábeis (B) (Online)</v>
      </c>
      <c r="E12" s="1"/>
      <c r="F12" s="39">
        <f>J12/(1-'Reaj 2018 - Região ABC e GRU'!$V$4)</f>
        <v>329.94923857868019</v>
      </c>
      <c r="G12" s="40"/>
      <c r="H12" s="39">
        <f t="shared" si="0"/>
        <v>4.9492385786801947</v>
      </c>
      <c r="I12" s="40"/>
      <c r="J12" s="39">
        <f>'Reaj 2018 - Região N, NE e CO'!T13</f>
        <v>325</v>
      </c>
      <c r="K12" s="41"/>
      <c r="L12" s="39">
        <f t="shared" si="1"/>
        <v>1979.6954314720811</v>
      </c>
      <c r="M12" s="40"/>
      <c r="N12" s="39">
        <f t="shared" si="2"/>
        <v>1950</v>
      </c>
      <c r="O12" s="1"/>
      <c r="P12" s="22"/>
      <c r="Q12" s="22"/>
      <c r="R12" s="22"/>
      <c r="S12" s="22"/>
      <c r="T12" s="22"/>
    </row>
    <row r="13" spans="1:20" x14ac:dyDescent="0.25">
      <c r="A13" s="1"/>
      <c r="B13" s="19">
        <f>'Reaj 2018 - Região N, NE e CO'!B14</f>
        <v>1107</v>
      </c>
      <c r="C13" s="8">
        <f>'Reaj 2018 - Região N, NE e CO'!C14</f>
        <v>0</v>
      </c>
      <c r="D13" s="37" t="str">
        <f>'Reaj 2018 - Região N, NE e CO'!D14</f>
        <v>Ciências Sociais (L)</v>
      </c>
      <c r="E13" s="1"/>
      <c r="F13" s="39">
        <f>J13/(1-'Reaj 2018 - Região ABC e GRU'!$V$4)</f>
        <v>330.96446700507613</v>
      </c>
      <c r="G13" s="40"/>
      <c r="H13" s="39">
        <f t="shared" si="0"/>
        <v>4.9644670050761306</v>
      </c>
      <c r="I13" s="40"/>
      <c r="J13" s="39">
        <f>'Reaj 2018 - Região N, NE e CO'!T14</f>
        <v>326</v>
      </c>
      <c r="K13" s="41"/>
      <c r="L13" s="39">
        <f t="shared" si="1"/>
        <v>1985.7868020304568</v>
      </c>
      <c r="M13" s="40"/>
      <c r="N13" s="39">
        <f t="shared" si="2"/>
        <v>1956</v>
      </c>
      <c r="O13" s="1"/>
      <c r="P13" s="22"/>
      <c r="Q13" s="22"/>
      <c r="R13" s="22"/>
      <c r="S13" s="22"/>
      <c r="T13" s="22"/>
    </row>
    <row r="14" spans="1:20" x14ac:dyDescent="0.25">
      <c r="A14" s="1"/>
      <c r="B14" s="19">
        <f>'Reaj 2018 - Região N, NE e CO'!B15</f>
        <v>2008</v>
      </c>
      <c r="C14" s="8">
        <f>'Reaj 2018 - Região N, NE e CO'!C15</f>
        <v>0</v>
      </c>
      <c r="D14" s="37" t="str">
        <f>'Reaj 2018 - Região N, NE e CO'!D15</f>
        <v>Ciências Sociais (Segunda Licenciatura)</v>
      </c>
      <c r="E14" s="1"/>
      <c r="F14" s="39">
        <f>J14/(1-'Reaj 2018 - Região ABC e GRU'!$V$4)</f>
        <v>312.69035532994923</v>
      </c>
      <c r="G14" s="40"/>
      <c r="H14" s="39">
        <f t="shared" si="0"/>
        <v>4.6903553299492273</v>
      </c>
      <c r="I14" s="40"/>
      <c r="J14" s="39">
        <f>'Reaj 2018 - Região N, NE e CO'!T15</f>
        <v>308</v>
      </c>
      <c r="K14" s="41"/>
      <c r="L14" s="39">
        <f t="shared" si="1"/>
        <v>1876.1421319796955</v>
      </c>
      <c r="M14" s="40"/>
      <c r="N14" s="39">
        <f t="shared" si="2"/>
        <v>1848</v>
      </c>
      <c r="O14" s="1"/>
      <c r="P14" s="22"/>
      <c r="Q14" s="22"/>
      <c r="R14" s="22"/>
      <c r="S14" s="22"/>
      <c r="T14" s="22"/>
    </row>
    <row r="15" spans="1:20" x14ac:dyDescent="0.25">
      <c r="A15" s="1"/>
      <c r="B15" s="19">
        <f>'Reaj 2018 - Região N, NE e CO'!B16</f>
        <v>1112</v>
      </c>
      <c r="C15" s="8">
        <f>'Reaj 2018 - Região N, NE e CO'!C16</f>
        <v>0</v>
      </c>
      <c r="D15" s="37" t="str">
        <f>'Reaj 2018 - Região N, NE e CO'!D16</f>
        <v>Gestão Ambiental (T)</v>
      </c>
      <c r="E15" s="94"/>
      <c r="F15" s="39">
        <f>J15/(1-'Reaj 2018 - Região ABC e GRU'!$V$4)</f>
        <v>317.76649746192896</v>
      </c>
      <c r="G15" s="40"/>
      <c r="H15" s="39">
        <f t="shared" si="0"/>
        <v>4.7664974619289637</v>
      </c>
      <c r="I15" s="40"/>
      <c r="J15" s="39">
        <f>'Reaj 2018 - Região N, NE e CO'!T16</f>
        <v>313</v>
      </c>
      <c r="K15" s="41"/>
      <c r="L15" s="39">
        <f t="shared" si="1"/>
        <v>1906.5989847715737</v>
      </c>
      <c r="M15" s="40"/>
      <c r="N15" s="39">
        <f t="shared" si="2"/>
        <v>1878</v>
      </c>
      <c r="O15" s="1"/>
      <c r="P15" s="22"/>
      <c r="Q15" s="22"/>
      <c r="R15" s="22"/>
      <c r="S15" s="22"/>
      <c r="T15" s="22"/>
    </row>
    <row r="16" spans="1:20" x14ac:dyDescent="0.25">
      <c r="A16" s="1"/>
      <c r="B16" s="19">
        <f>'Reaj 2018 - Região N, NE e CO'!B17</f>
        <v>1117</v>
      </c>
      <c r="C16" s="8">
        <f>'Reaj 2018 - Região N, NE e CO'!C17</f>
        <v>0</v>
      </c>
      <c r="D16" s="37" t="str">
        <f>'Reaj 2018 - Região N, NE e CO'!D17</f>
        <v>Gestão Comercial (T) (Online)</v>
      </c>
      <c r="E16" s="1"/>
      <c r="F16" s="39">
        <f>J16/(1-'Reaj 2018 - Região ABC e GRU'!$V$4)</f>
        <v>282.23350253807109</v>
      </c>
      <c r="G16" s="40"/>
      <c r="H16" s="39">
        <f t="shared" si="0"/>
        <v>4.2335025380710931</v>
      </c>
      <c r="I16" s="40"/>
      <c r="J16" s="39">
        <f>'Reaj 2018 - Região N, NE e CO'!T17</f>
        <v>278</v>
      </c>
      <c r="K16" s="41"/>
      <c r="L16" s="39">
        <f t="shared" si="1"/>
        <v>1693.4010152284266</v>
      </c>
      <c r="M16" s="40"/>
      <c r="N16" s="39">
        <f t="shared" si="2"/>
        <v>1668</v>
      </c>
      <c r="O16" s="1"/>
      <c r="P16" s="22"/>
      <c r="Q16" s="22"/>
      <c r="R16" s="22"/>
      <c r="S16" s="22"/>
      <c r="T16" s="22"/>
    </row>
    <row r="17" spans="1:20" x14ac:dyDescent="0.25">
      <c r="A17" s="1"/>
      <c r="B17" s="19">
        <f>'Reaj 2018 - Região N, NE e CO'!B18</f>
        <v>1129</v>
      </c>
      <c r="C17" s="8">
        <f>'Reaj 2018 - Região N, NE e CO'!C18</f>
        <v>0</v>
      </c>
      <c r="D17" s="37" t="str">
        <f>'Reaj 2018 - Região N, NE e CO'!D18</f>
        <v>Gestão Hospitalar (T) (Online)</v>
      </c>
      <c r="E17" s="1"/>
      <c r="F17" s="39">
        <f>J17/(1-'Reaj 2018 - Região ABC e GRU'!$V$4)</f>
        <v>282.23350253807109</v>
      </c>
      <c r="G17" s="40"/>
      <c r="H17" s="39">
        <f t="shared" si="0"/>
        <v>4.2335025380710931</v>
      </c>
      <c r="I17" s="40"/>
      <c r="J17" s="39">
        <f>'Reaj 2018 - Região N, NE e CO'!T18</f>
        <v>278</v>
      </c>
      <c r="K17" s="41"/>
      <c r="L17" s="39">
        <f t="shared" si="1"/>
        <v>1693.4010152284266</v>
      </c>
      <c r="M17" s="40"/>
      <c r="N17" s="39">
        <f t="shared" si="2"/>
        <v>1668</v>
      </c>
      <c r="O17" s="1"/>
      <c r="P17" s="22"/>
      <c r="Q17" s="22"/>
      <c r="R17" s="22"/>
      <c r="S17" s="22"/>
      <c r="T17" s="22"/>
    </row>
    <row r="18" spans="1:20" x14ac:dyDescent="0.25">
      <c r="A18" s="1"/>
      <c r="B18" s="19">
        <f>'Reaj 2018 - Região N, NE e CO'!B19</f>
        <v>1120</v>
      </c>
      <c r="C18" s="8">
        <f>'Reaj 2018 - Região N, NE e CO'!C19</f>
        <v>0</v>
      </c>
      <c r="D18" s="37" t="str">
        <f>'Reaj 2018 - Região N, NE e CO'!D19</f>
        <v>Gestão Portuária (T) (Online)</v>
      </c>
      <c r="E18" s="1"/>
      <c r="F18" s="39">
        <f>J18/(1-'Reaj 2018 - Região ABC e GRU'!$V$4)</f>
        <v>282.23350253807109</v>
      </c>
      <c r="G18" s="40"/>
      <c r="H18" s="39">
        <f t="shared" si="0"/>
        <v>4.2335025380710931</v>
      </c>
      <c r="I18" s="40"/>
      <c r="J18" s="39">
        <f>'Reaj 2018 - Região N, NE e CO'!T19</f>
        <v>278</v>
      </c>
      <c r="K18" s="41"/>
      <c r="L18" s="39">
        <f t="shared" si="1"/>
        <v>1693.4010152284266</v>
      </c>
      <c r="M18" s="40"/>
      <c r="N18" s="39">
        <f t="shared" si="2"/>
        <v>1668</v>
      </c>
      <c r="O18" s="1"/>
      <c r="P18" s="22"/>
      <c r="Q18" s="22"/>
      <c r="R18" s="22"/>
      <c r="S18" s="22"/>
      <c r="T18" s="22"/>
    </row>
    <row r="19" spans="1:20" x14ac:dyDescent="0.25">
      <c r="A19" s="1"/>
      <c r="B19" s="19">
        <f>'Reaj 2018 - Região N, NE e CO'!B20</f>
        <v>1113</v>
      </c>
      <c r="C19" s="8">
        <f>'Reaj 2018 - Região N, NE e CO'!C20</f>
        <v>0</v>
      </c>
      <c r="D19" s="37" t="str">
        <f>'Reaj 2018 - Região N, NE e CO'!D20</f>
        <v>Gestão de Comércio Exterior (T) (Online)</v>
      </c>
      <c r="E19" s="1"/>
      <c r="F19" s="39">
        <f>J19/(1-'Reaj 2018 - Região ABC e GRU'!$V$4)</f>
        <v>282.23350253807109</v>
      </c>
      <c r="G19" s="40"/>
      <c r="H19" s="39">
        <f t="shared" si="0"/>
        <v>4.2335025380710931</v>
      </c>
      <c r="I19" s="40"/>
      <c r="J19" s="39">
        <f>'Reaj 2018 - Região N, NE e CO'!T20</f>
        <v>278</v>
      </c>
      <c r="K19" s="41"/>
      <c r="L19" s="39">
        <f t="shared" si="1"/>
        <v>1693.4010152284266</v>
      </c>
      <c r="M19" s="40"/>
      <c r="N19" s="39">
        <f t="shared" si="2"/>
        <v>1668</v>
      </c>
      <c r="O19" s="1"/>
      <c r="P19" s="22"/>
      <c r="Q19" s="22"/>
      <c r="R19" s="22"/>
      <c r="S19" s="22"/>
      <c r="T19" s="22"/>
    </row>
    <row r="20" spans="1:20" x14ac:dyDescent="0.25">
      <c r="A20" s="1"/>
      <c r="B20" s="19">
        <f>'Reaj 2018 - Região N, NE e CO'!B21</f>
        <v>1105</v>
      </c>
      <c r="C20" s="8">
        <f>'Reaj 2018 - Região N, NE e CO'!C21</f>
        <v>0</v>
      </c>
      <c r="D20" s="37" t="str">
        <f>'Reaj 2018 - Região N, NE e CO'!D21</f>
        <v>Gestão de Recursos Humanos (T)</v>
      </c>
      <c r="E20" s="1"/>
      <c r="F20" s="39">
        <f>J20/(1-'Reaj 2018 - Região ABC e GRU'!$V$4)</f>
        <v>317.76649746192896</v>
      </c>
      <c r="G20" s="40"/>
      <c r="H20" s="39">
        <f t="shared" si="0"/>
        <v>4.7664974619289637</v>
      </c>
      <c r="I20" s="40"/>
      <c r="J20" s="39">
        <f>'Reaj 2018 - Região N, NE e CO'!T21</f>
        <v>313</v>
      </c>
      <c r="K20" s="41"/>
      <c r="L20" s="39">
        <f t="shared" si="1"/>
        <v>1906.5989847715737</v>
      </c>
      <c r="M20" s="40"/>
      <c r="N20" s="39">
        <f t="shared" si="2"/>
        <v>1878</v>
      </c>
      <c r="O20" s="1"/>
      <c r="P20" s="22"/>
      <c r="Q20" s="22"/>
      <c r="R20" s="22"/>
      <c r="S20" s="22"/>
      <c r="T20" s="22"/>
    </row>
    <row r="21" spans="1:20" x14ac:dyDescent="0.25">
      <c r="A21" s="1"/>
      <c r="B21" s="19">
        <f>'Reaj 2018 - Região N, NE e CO'!B22</f>
        <v>1128</v>
      </c>
      <c r="C21" s="8">
        <f>'Reaj 2018 - Região N, NE e CO'!C22</f>
        <v>0</v>
      </c>
      <c r="D21" s="37" t="str">
        <f>'Reaj 2018 - Região N, NE e CO'!D22</f>
        <v>Gestão de Seguros (T) (Online)</v>
      </c>
      <c r="E21" s="1"/>
      <c r="F21" s="39">
        <f>J21/(1-'Reaj 2018 - Região ABC e GRU'!$V$4)</f>
        <v>282.23350253807109</v>
      </c>
      <c r="G21" s="40"/>
      <c r="H21" s="39">
        <f t="shared" si="0"/>
        <v>4.2335025380710931</v>
      </c>
      <c r="I21" s="40"/>
      <c r="J21" s="39">
        <f>'Reaj 2018 - Região N, NE e CO'!T22</f>
        <v>278</v>
      </c>
      <c r="K21" s="41"/>
      <c r="L21" s="39">
        <f t="shared" si="1"/>
        <v>1693.4010152284266</v>
      </c>
      <c r="M21" s="40"/>
      <c r="N21" s="39">
        <f t="shared" si="2"/>
        <v>1668</v>
      </c>
      <c r="O21" s="1"/>
      <c r="P21" s="22"/>
      <c r="Q21" s="22"/>
      <c r="R21" s="22"/>
      <c r="S21" s="22"/>
      <c r="T21" s="22"/>
    </row>
    <row r="22" spans="1:20" ht="16.5" customHeight="1" x14ac:dyDescent="0.25">
      <c r="A22" s="1"/>
      <c r="B22" s="19">
        <f>'Reaj 2018 - Região N, NE e CO'!B23</f>
        <v>1125</v>
      </c>
      <c r="C22" s="8">
        <f>'Reaj 2018 - Região N, NE e CO'!C23</f>
        <v>0</v>
      </c>
      <c r="D22" s="37" t="str">
        <f>'Reaj 2018 - Região N, NE e CO'!D23</f>
        <v>Gestão da Tecnologia da Informação (T)</v>
      </c>
      <c r="E22" s="1"/>
      <c r="F22" s="39">
        <f>J22/(1-'Reaj 2018 - Região ABC e GRU'!$V$4)</f>
        <v>317.76649746192896</v>
      </c>
      <c r="G22" s="40"/>
      <c r="H22" s="39">
        <f t="shared" si="0"/>
        <v>4.7664974619289637</v>
      </c>
      <c r="I22" s="40"/>
      <c r="J22" s="39">
        <f>'Reaj 2018 - Região N, NE e CO'!T23</f>
        <v>313</v>
      </c>
      <c r="K22" s="41"/>
      <c r="L22" s="39">
        <f t="shared" si="1"/>
        <v>1906.5989847715737</v>
      </c>
      <c r="M22" s="40"/>
      <c r="N22" s="39">
        <f t="shared" si="2"/>
        <v>1878</v>
      </c>
      <c r="O22" s="1"/>
      <c r="P22" s="22"/>
      <c r="Q22" s="22"/>
      <c r="R22" s="22"/>
      <c r="S22" s="22"/>
      <c r="T22" s="22"/>
    </row>
    <row r="23" spans="1:20" x14ac:dyDescent="0.25">
      <c r="A23" s="1"/>
      <c r="B23" s="19">
        <f>'Reaj 2018 - Região N, NE e CO'!B24</f>
        <v>1114</v>
      </c>
      <c r="C23" s="8">
        <f>'Reaj 2018 - Região N, NE e CO'!C24</f>
        <v>0</v>
      </c>
      <c r="D23" s="37" t="str">
        <f>'Reaj 2018 - Região N, NE e CO'!D24</f>
        <v>Gestão Financeira (T)</v>
      </c>
      <c r="E23" s="1"/>
      <c r="F23" s="39">
        <f>J23/(1-'Reaj 2018 - Região ABC e GRU'!$V$4)</f>
        <v>317.76649746192896</v>
      </c>
      <c r="G23" s="40"/>
      <c r="H23" s="39">
        <f t="shared" si="0"/>
        <v>4.7664974619289637</v>
      </c>
      <c r="I23" s="40"/>
      <c r="J23" s="39">
        <f>'Reaj 2018 - Região N, NE e CO'!T24</f>
        <v>313</v>
      </c>
      <c r="K23" s="41"/>
      <c r="L23" s="39">
        <f t="shared" si="1"/>
        <v>1906.5989847715737</v>
      </c>
      <c r="M23" s="40"/>
      <c r="N23" s="39">
        <f t="shared" si="2"/>
        <v>1878</v>
      </c>
      <c r="O23" s="1"/>
      <c r="P23" s="22"/>
      <c r="Q23" s="22"/>
      <c r="R23" s="22"/>
      <c r="S23" s="22"/>
      <c r="T23" s="22"/>
    </row>
    <row r="24" spans="1:20" x14ac:dyDescent="0.25">
      <c r="A24" s="1"/>
      <c r="B24" s="48">
        <f>'Reaj 2018 - Região N, NE e CO'!B25</f>
        <v>1132</v>
      </c>
      <c r="C24" s="49">
        <f>'Reaj 2018 - Região N, NE e CO'!C25</f>
        <v>0</v>
      </c>
      <c r="D24" s="37" t="str">
        <f>'Reaj 2018 - Região N, NE e CO'!D25</f>
        <v>Gestão Financeira (T) (Online)</v>
      </c>
      <c r="E24" s="1"/>
      <c r="F24" s="39">
        <f>J24/(1-'Reaj 2018 - Região ABC e GRU'!$V$4)</f>
        <v>282.23350253807109</v>
      </c>
      <c r="G24" s="40"/>
      <c r="H24" s="39">
        <f t="shared" si="0"/>
        <v>4.2335025380710931</v>
      </c>
      <c r="I24" s="40"/>
      <c r="J24" s="39">
        <f>'Reaj 2018 - Região N, NE e CO'!T25</f>
        <v>278</v>
      </c>
      <c r="K24" s="41"/>
      <c r="L24" s="39">
        <f t="shared" si="1"/>
        <v>1693.4010152284266</v>
      </c>
      <c r="M24" s="40"/>
      <c r="N24" s="39">
        <f t="shared" si="2"/>
        <v>1668</v>
      </c>
      <c r="O24" s="1"/>
      <c r="P24" s="22"/>
      <c r="Q24" s="22"/>
      <c r="R24" s="22"/>
      <c r="S24" s="22"/>
      <c r="T24" s="22"/>
    </row>
    <row r="25" spans="1:20" x14ac:dyDescent="0.25">
      <c r="A25" s="1"/>
      <c r="B25" s="19">
        <f>'Reaj 2018 - Região N, NE e CO'!B26</f>
        <v>1115</v>
      </c>
      <c r="C25" s="8">
        <f>'Reaj 2018 - Região N, NE e CO'!C26</f>
        <v>0</v>
      </c>
      <c r="D25" s="37" t="str">
        <f>'Reaj 2018 - Região N, NE e CO'!D26</f>
        <v>Gestão Pública (T)</v>
      </c>
      <c r="E25" s="1"/>
      <c r="F25" s="39">
        <f>J25/(1-'Reaj 2018 - Região ABC e GRU'!$V$4)</f>
        <v>317.76649746192896</v>
      </c>
      <c r="G25" s="40"/>
      <c r="H25" s="39">
        <f t="shared" si="0"/>
        <v>4.7664974619289637</v>
      </c>
      <c r="I25" s="40"/>
      <c r="J25" s="39">
        <f>'Reaj 2018 - Região N, NE e CO'!T26</f>
        <v>313</v>
      </c>
      <c r="K25" s="41"/>
      <c r="L25" s="39">
        <f t="shared" si="1"/>
        <v>1906.5989847715737</v>
      </c>
      <c r="M25" s="40"/>
      <c r="N25" s="39">
        <f t="shared" si="2"/>
        <v>1878</v>
      </c>
      <c r="O25" s="1"/>
      <c r="P25" s="22"/>
      <c r="Q25" s="22"/>
      <c r="R25" s="22"/>
      <c r="S25" s="22"/>
      <c r="T25" s="22"/>
    </row>
    <row r="26" spans="1:20" x14ac:dyDescent="0.25">
      <c r="A26" s="1"/>
      <c r="B26" s="19">
        <f>'Reaj 2018 - Região N, NE e CO'!B27</f>
        <v>1126</v>
      </c>
      <c r="C26" s="8">
        <f>'Reaj 2018 - Região N, NE e CO'!C27</f>
        <v>0</v>
      </c>
      <c r="D26" s="37" t="str">
        <f>'Reaj 2018 - Região N, NE e CO'!D27</f>
        <v>Jogos Digitais (T)</v>
      </c>
      <c r="E26" s="1"/>
      <c r="F26" s="39">
        <f>J26/(1-'Reaj 2018 - Região ABC e GRU'!$V$4)</f>
        <v>317.76649746192896</v>
      </c>
      <c r="G26" s="40"/>
      <c r="H26" s="39">
        <f t="shared" si="0"/>
        <v>4.7664974619289637</v>
      </c>
      <c r="I26" s="40"/>
      <c r="J26" s="39">
        <f>'Reaj 2018 - Região N, NE e CO'!T27</f>
        <v>313</v>
      </c>
      <c r="K26" s="41"/>
      <c r="L26" s="39">
        <f t="shared" si="1"/>
        <v>1906.5989847715737</v>
      </c>
      <c r="M26" s="40"/>
      <c r="N26" s="39">
        <f t="shared" si="2"/>
        <v>1878</v>
      </c>
      <c r="O26" s="1"/>
      <c r="P26" s="22"/>
      <c r="Q26" s="22"/>
      <c r="R26" s="22"/>
      <c r="S26" s="22"/>
      <c r="T26" s="22"/>
    </row>
    <row r="27" spans="1:20" x14ac:dyDescent="0.25">
      <c r="A27" s="1"/>
      <c r="B27" s="19">
        <f>'Reaj 2018 - Região N, NE e CO'!B28</f>
        <v>1122</v>
      </c>
      <c r="C27" s="8">
        <f>'Reaj 2018 - Região N, NE e CO'!C28</f>
        <v>0</v>
      </c>
      <c r="D27" s="37" t="str">
        <f>'Reaj 2018 - Região N, NE e CO'!D28</f>
        <v>Letras - Língua Estrangeira (L)</v>
      </c>
      <c r="E27" s="1"/>
      <c r="F27" s="39">
        <f>J27/(1-'Reaj 2018 - Região ABC e GRU'!$V$4)</f>
        <v>330.96446700507613</v>
      </c>
      <c r="G27" s="40"/>
      <c r="H27" s="39">
        <f t="shared" si="0"/>
        <v>4.9644670050761306</v>
      </c>
      <c r="I27" s="40"/>
      <c r="J27" s="39">
        <f>'Reaj 2018 - Região N, NE e CO'!T28</f>
        <v>326</v>
      </c>
      <c r="K27" s="41"/>
      <c r="L27" s="39">
        <f t="shared" si="1"/>
        <v>1985.7868020304568</v>
      </c>
      <c r="M27" s="40"/>
      <c r="N27" s="39">
        <f t="shared" si="2"/>
        <v>1956</v>
      </c>
      <c r="O27" s="1"/>
      <c r="P27" s="22"/>
      <c r="Q27" s="22"/>
      <c r="R27" s="22"/>
      <c r="S27" s="22"/>
      <c r="T27" s="22"/>
    </row>
    <row r="28" spans="1:20" x14ac:dyDescent="0.25">
      <c r="A28" s="1"/>
      <c r="B28" s="19">
        <f>'Reaj 2018 - Região N, NE e CO'!B29</f>
        <v>2009</v>
      </c>
      <c r="C28" s="8">
        <f>'Reaj 2018 - Região N, NE e CO'!C29</f>
        <v>0</v>
      </c>
      <c r="D28" s="37" t="str">
        <f>'Reaj 2018 - Região N, NE e CO'!D29</f>
        <v>Letras - Língua Portuguesa (Segunda Licenciatura)</v>
      </c>
      <c r="E28" s="1"/>
      <c r="F28" s="39">
        <f>J28/(1-'Reaj 2018 - Região ABC e GRU'!$V$4)</f>
        <v>312.69035532994923</v>
      </c>
      <c r="G28" s="40"/>
      <c r="H28" s="39">
        <f t="shared" si="0"/>
        <v>4.6903553299492273</v>
      </c>
      <c r="I28" s="40"/>
      <c r="J28" s="39">
        <f>'Reaj 2018 - Região N, NE e CO'!T29</f>
        <v>308</v>
      </c>
      <c r="K28" s="41"/>
      <c r="L28" s="39">
        <f t="shared" si="1"/>
        <v>1876.1421319796955</v>
      </c>
      <c r="M28" s="40"/>
      <c r="N28" s="39">
        <f t="shared" si="2"/>
        <v>1848</v>
      </c>
      <c r="O28" s="1"/>
      <c r="P28" s="22"/>
      <c r="Q28" s="22"/>
      <c r="R28" s="22"/>
      <c r="S28" s="22"/>
      <c r="T28" s="22"/>
    </row>
    <row r="29" spans="1:20" x14ac:dyDescent="0.25">
      <c r="A29" s="1"/>
      <c r="B29" s="19">
        <f>'Reaj 2018 - Região N, NE e CO'!B30</f>
        <v>1101</v>
      </c>
      <c r="C29" s="8">
        <f>'Reaj 2018 - Região N, NE e CO'!C30</f>
        <v>0</v>
      </c>
      <c r="D29" s="37" t="str">
        <f>'Reaj 2018 - Região N, NE e CO'!D30</f>
        <v>Letras - Português / Espanhol (L)</v>
      </c>
      <c r="E29" s="1"/>
      <c r="F29" s="39">
        <f>J29/(1-'Reaj 2018 - Região ABC e GRU'!$V$4)</f>
        <v>330.96446700507613</v>
      </c>
      <c r="G29" s="40"/>
      <c r="H29" s="39">
        <f t="shared" si="0"/>
        <v>4.9644670050761306</v>
      </c>
      <c r="I29" s="40"/>
      <c r="J29" s="39">
        <f>'Reaj 2018 - Região N, NE e CO'!T30</f>
        <v>326</v>
      </c>
      <c r="K29" s="41"/>
      <c r="L29" s="39">
        <f t="shared" si="1"/>
        <v>1985.7868020304568</v>
      </c>
      <c r="M29" s="40"/>
      <c r="N29" s="39">
        <f t="shared" si="2"/>
        <v>1956</v>
      </c>
      <c r="O29" s="1"/>
      <c r="P29" s="22"/>
      <c r="Q29" s="22"/>
      <c r="R29" s="22"/>
      <c r="S29" s="22"/>
      <c r="T29" s="22"/>
    </row>
    <row r="30" spans="1:20" ht="33" customHeight="1" x14ac:dyDescent="0.25">
      <c r="A30" s="1"/>
      <c r="B30" s="48">
        <f>'Reaj 2018 - Região N, NE e CO'!B31</f>
        <v>2010</v>
      </c>
      <c r="C30" s="49">
        <f>'Reaj 2018 - Região N, NE e CO'!C31</f>
        <v>0</v>
      </c>
      <c r="D30" s="37" t="str">
        <f>'Reaj 2018 - Região N, NE e CO'!D31</f>
        <v>Letras - Português / Espanhol (Segunda Licenciatura)</v>
      </c>
      <c r="E30" s="1"/>
      <c r="F30" s="39">
        <f>J30/(1-'Reaj 2018 - Região ABC e GRU'!$V$4)</f>
        <v>312.69035532994923</v>
      </c>
      <c r="G30" s="40"/>
      <c r="H30" s="39">
        <f t="shared" si="0"/>
        <v>4.6903553299492273</v>
      </c>
      <c r="I30" s="40"/>
      <c r="J30" s="39">
        <f>'Reaj 2018 - Região N, NE e CO'!T31</f>
        <v>308</v>
      </c>
      <c r="K30" s="41"/>
      <c r="L30" s="39">
        <f t="shared" si="1"/>
        <v>1876.1421319796955</v>
      </c>
      <c r="M30" s="40"/>
      <c r="N30" s="39">
        <f t="shared" si="2"/>
        <v>1848</v>
      </c>
      <c r="O30" s="1"/>
      <c r="P30" s="22"/>
      <c r="Q30" s="22"/>
      <c r="R30" s="22"/>
      <c r="S30" s="22"/>
      <c r="T30" s="22"/>
    </row>
    <row r="31" spans="1:20" x14ac:dyDescent="0.25">
      <c r="A31" s="1"/>
      <c r="B31" s="19">
        <f>'Reaj 2018 - Região N, NE e CO'!B32</f>
        <v>1106</v>
      </c>
      <c r="C31" s="8">
        <f>'Reaj 2018 - Região N, NE e CO'!C32</f>
        <v>0</v>
      </c>
      <c r="D31" s="37" t="str">
        <f>'Reaj 2018 - Região N, NE e CO'!D32</f>
        <v>Logística (T)</v>
      </c>
      <c r="E31" s="1"/>
      <c r="F31" s="39">
        <f>J31/(1-'Reaj 2018 - Região ABC e GRU'!$V$4)</f>
        <v>317.76649746192896</v>
      </c>
      <c r="G31" s="40"/>
      <c r="H31" s="39">
        <f t="shared" si="0"/>
        <v>4.7664974619289637</v>
      </c>
      <c r="I31" s="40"/>
      <c r="J31" s="39">
        <f>'Reaj 2018 - Região N, NE e CO'!T32</f>
        <v>313</v>
      </c>
      <c r="K31" s="41"/>
      <c r="L31" s="39">
        <f t="shared" si="1"/>
        <v>1906.5989847715737</v>
      </c>
      <c r="M31" s="40"/>
      <c r="N31" s="39">
        <f t="shared" si="2"/>
        <v>1878</v>
      </c>
      <c r="O31" s="1"/>
      <c r="P31" s="22"/>
      <c r="Q31" s="22"/>
      <c r="R31" s="22"/>
      <c r="S31" s="22"/>
      <c r="T31" s="22"/>
    </row>
    <row r="32" spans="1:20" x14ac:dyDescent="0.25">
      <c r="A32" s="1"/>
      <c r="B32" s="19">
        <f>'Reaj 2018 - Região N, NE e CO'!B33</f>
        <v>1131</v>
      </c>
      <c r="C32" s="8">
        <f>'Reaj 2018 - Região N, NE e CO'!C33</f>
        <v>0</v>
      </c>
      <c r="D32" s="37" t="str">
        <f>'Reaj 2018 - Região N, NE e CO'!D33</f>
        <v>Marketing (T)</v>
      </c>
      <c r="E32" s="1"/>
      <c r="F32" s="39">
        <f>J32/(1-'Reaj 2018 - Região ABC e GRU'!$V$4)</f>
        <v>317.76649746192896</v>
      </c>
      <c r="G32" s="40"/>
      <c r="H32" s="39">
        <f t="shared" si="0"/>
        <v>4.7664974619289637</v>
      </c>
      <c r="I32" s="40"/>
      <c r="J32" s="39">
        <f>'Reaj 2018 - Região N, NE e CO'!T33</f>
        <v>313</v>
      </c>
      <c r="K32" s="41"/>
      <c r="L32" s="39">
        <f t="shared" si="1"/>
        <v>1906.5989847715737</v>
      </c>
      <c r="M32" s="40"/>
      <c r="N32" s="39">
        <f t="shared" si="2"/>
        <v>1878</v>
      </c>
      <c r="O32" s="1"/>
      <c r="P32" s="22"/>
      <c r="Q32" s="22"/>
      <c r="R32" s="22"/>
      <c r="S32" s="22"/>
      <c r="T32" s="22"/>
    </row>
    <row r="33" spans="1:20" x14ac:dyDescent="0.25">
      <c r="A33" s="1"/>
      <c r="B33" s="19">
        <f>'Reaj 2018 - Região N, NE e CO'!B34</f>
        <v>1104</v>
      </c>
      <c r="C33" s="8">
        <f>'Reaj 2018 - Região N, NE e CO'!C34</f>
        <v>0</v>
      </c>
      <c r="D33" s="37" t="str">
        <f>'Reaj 2018 - Região N, NE e CO'!D34</f>
        <v>Marketing (T) (Online)</v>
      </c>
      <c r="E33" s="94"/>
      <c r="F33" s="39">
        <f>J33/(1-'Reaj 2018 - Região ABC e GRU'!$V$4)</f>
        <v>257.86802030456852</v>
      </c>
      <c r="G33" s="40"/>
      <c r="H33" s="39">
        <f t="shared" si="0"/>
        <v>3.8680203045685175</v>
      </c>
      <c r="I33" s="40"/>
      <c r="J33" s="39">
        <f>'Reaj 2018 - Região N, NE e CO'!T34</f>
        <v>254</v>
      </c>
      <c r="K33" s="41"/>
      <c r="L33" s="39">
        <f t="shared" si="1"/>
        <v>1547.2081218274111</v>
      </c>
      <c r="M33" s="40"/>
      <c r="N33" s="39">
        <f t="shared" si="2"/>
        <v>1524</v>
      </c>
      <c r="O33" s="1"/>
      <c r="P33" s="22"/>
      <c r="Q33" s="22"/>
      <c r="R33" s="22"/>
      <c r="S33" s="22"/>
      <c r="T33" s="22"/>
    </row>
    <row r="34" spans="1:20" x14ac:dyDescent="0.25">
      <c r="A34" s="1"/>
      <c r="B34" s="48">
        <f>'Reaj 2018 - Região N, NE e CO'!B35</f>
        <v>1111</v>
      </c>
      <c r="C34" s="49">
        <f>'Reaj 2018 - Região N, NE e CO'!C35</f>
        <v>0</v>
      </c>
      <c r="D34" s="37" t="str">
        <f>'Reaj 2018 - Região N, NE e CO'!D35</f>
        <v>Matemática (L)</v>
      </c>
      <c r="E34" s="1"/>
      <c r="F34" s="39">
        <f>J34/(1-'Reaj 2018 - Região ABC e GRU'!$V$4)</f>
        <v>330.96446700507613</v>
      </c>
      <c r="G34" s="40"/>
      <c r="H34" s="39">
        <f t="shared" si="0"/>
        <v>4.9644670050761306</v>
      </c>
      <c r="I34" s="40"/>
      <c r="J34" s="39">
        <f>'Reaj 2018 - Região N, NE e CO'!T35</f>
        <v>326</v>
      </c>
      <c r="K34" s="41"/>
      <c r="L34" s="39">
        <f t="shared" si="1"/>
        <v>1985.7868020304568</v>
      </c>
      <c r="M34" s="40"/>
      <c r="N34" s="39">
        <f t="shared" si="2"/>
        <v>1956</v>
      </c>
      <c r="O34" s="1"/>
      <c r="P34" s="22"/>
      <c r="Q34" s="22"/>
      <c r="R34" s="22"/>
      <c r="S34" s="22"/>
      <c r="T34" s="22"/>
    </row>
    <row r="35" spans="1:20" x14ac:dyDescent="0.25">
      <c r="A35" s="1"/>
      <c r="B35" s="19">
        <f>'Reaj 2018 - Região N, NE e CO'!B36</f>
        <v>2006</v>
      </c>
      <c r="C35" s="8">
        <f>'Reaj 2018 - Região N, NE e CO'!C36</f>
        <v>0</v>
      </c>
      <c r="D35" s="37" t="str">
        <f>'Reaj 2018 - Região N, NE e CO'!D36</f>
        <v>Matemática (Segunda Licenciatura)</v>
      </c>
      <c r="E35" s="1"/>
      <c r="F35" s="39">
        <f>J35/(1-'Reaj 2018 - Região ABC e GRU'!$V$4)</f>
        <v>312.69035532994923</v>
      </c>
      <c r="G35" s="40"/>
      <c r="H35" s="39">
        <f t="shared" si="0"/>
        <v>4.6903553299492273</v>
      </c>
      <c r="I35" s="40"/>
      <c r="J35" s="39">
        <f>'Reaj 2018 - Região N, NE e CO'!T36</f>
        <v>308</v>
      </c>
      <c r="K35" s="41"/>
      <c r="L35" s="39">
        <f t="shared" si="1"/>
        <v>1876.1421319796955</v>
      </c>
      <c r="M35" s="40"/>
      <c r="N35" s="39">
        <f t="shared" si="2"/>
        <v>1848</v>
      </c>
      <c r="O35" s="1"/>
      <c r="P35" s="22"/>
      <c r="Q35" s="22"/>
      <c r="R35" s="22"/>
      <c r="S35" s="22"/>
      <c r="T35" s="22"/>
    </row>
    <row r="36" spans="1:20" ht="30.75" customHeight="1" x14ac:dyDescent="0.25">
      <c r="A36" s="1"/>
      <c r="B36" s="19">
        <f>'Reaj 2018 - Região N, NE e CO'!B37</f>
        <v>1102</v>
      </c>
      <c r="C36" s="8">
        <f>'Reaj 2018 - Região N, NE e CO'!C37</f>
        <v>0</v>
      </c>
      <c r="D36" s="37" t="str">
        <f>'Reaj 2018 - Região N, NE e CO'!D37</f>
        <v>Pedagogia (L) - Docência na Ed Infantil e nas Séries Iniciais do EF</v>
      </c>
      <c r="E36" s="1"/>
      <c r="F36" s="39">
        <f>J36/(1-'Reaj 2018 - Região ABC e GRU'!$V$4)</f>
        <v>330.96446700507613</v>
      </c>
      <c r="G36" s="40"/>
      <c r="H36" s="39">
        <f t="shared" si="0"/>
        <v>4.9644670050761306</v>
      </c>
      <c r="I36" s="40"/>
      <c r="J36" s="39">
        <f>'Reaj 2018 - Região N, NE e CO'!T37</f>
        <v>326</v>
      </c>
      <c r="K36" s="41"/>
      <c r="L36" s="39">
        <f t="shared" si="1"/>
        <v>1985.7868020304568</v>
      </c>
      <c r="M36" s="40"/>
      <c r="N36" s="39">
        <f t="shared" si="2"/>
        <v>1956</v>
      </c>
      <c r="O36" s="1"/>
      <c r="P36" s="22"/>
      <c r="Q36" s="22"/>
      <c r="R36" s="22"/>
      <c r="S36" s="22"/>
      <c r="T36" s="22"/>
    </row>
    <row r="37" spans="1:20" x14ac:dyDescent="0.25">
      <c r="A37" s="1"/>
      <c r="B37" s="19">
        <f>'Reaj 2018 - Região N, NE e CO'!B38</f>
        <v>2005</v>
      </c>
      <c r="C37" s="8">
        <f>'Reaj 2018 - Região N, NE e CO'!C38</f>
        <v>0</v>
      </c>
      <c r="D37" s="37" t="str">
        <f>'Reaj 2018 - Região N, NE e CO'!D38</f>
        <v>Pedagogia (Segunda Licenciatura)</v>
      </c>
      <c r="E37" s="1"/>
      <c r="F37" s="39">
        <f>J37/(1-'Reaj 2018 - Região ABC e GRU'!$V$4)</f>
        <v>312.69035532994923</v>
      </c>
      <c r="G37" s="40"/>
      <c r="H37" s="39">
        <f t="shared" si="0"/>
        <v>4.6903553299492273</v>
      </c>
      <c r="I37" s="40"/>
      <c r="J37" s="39">
        <f>'Reaj 2018 - Região N, NE e CO'!T38</f>
        <v>308</v>
      </c>
      <c r="K37" s="41"/>
      <c r="L37" s="39">
        <f t="shared" si="1"/>
        <v>1876.1421319796955</v>
      </c>
      <c r="M37" s="40"/>
      <c r="N37" s="39">
        <f t="shared" si="2"/>
        <v>1848</v>
      </c>
      <c r="O37" s="1"/>
      <c r="P37" s="22"/>
      <c r="Q37" s="22"/>
      <c r="R37" s="22"/>
      <c r="S37" s="22"/>
      <c r="T37" s="22"/>
    </row>
    <row r="38" spans="1:20" ht="30" x14ac:dyDescent="0.25">
      <c r="A38" s="1"/>
      <c r="B38" s="19">
        <f>'Reaj 2018 - Região N, NE e CO'!B39</f>
        <v>1108</v>
      </c>
      <c r="C38" s="8">
        <f>'Reaj 2018 - Região N, NE e CO'!C39</f>
        <v>0</v>
      </c>
      <c r="D38" s="37" t="str">
        <f>'Reaj 2018 - Região N, NE e CO'!D39</f>
        <v>Processos Gerenciais (T) - Gestão de Pequenas e Médias Empresas</v>
      </c>
      <c r="E38" s="1"/>
      <c r="F38" s="39">
        <f>J38/(1-'Reaj 2018 - Região ABC e GRU'!$V$4)</f>
        <v>317.76649746192896</v>
      </c>
      <c r="G38" s="40"/>
      <c r="H38" s="39">
        <f t="shared" si="0"/>
        <v>4.7664974619289637</v>
      </c>
      <c r="I38" s="40"/>
      <c r="J38" s="39">
        <f>'Reaj 2018 - Região N, NE e CO'!T39</f>
        <v>313</v>
      </c>
      <c r="K38" s="41"/>
      <c r="L38" s="39">
        <f t="shared" si="1"/>
        <v>1906.5989847715737</v>
      </c>
      <c r="M38" s="40"/>
      <c r="N38" s="39">
        <f t="shared" si="2"/>
        <v>1878</v>
      </c>
      <c r="O38" s="1"/>
      <c r="P38" s="22"/>
      <c r="Q38" s="22"/>
      <c r="R38" s="22"/>
      <c r="S38" s="22"/>
      <c r="T38" s="22"/>
    </row>
    <row r="39" spans="1:20" x14ac:dyDescent="0.25">
      <c r="A39" s="1"/>
      <c r="B39" s="48">
        <f>'Reaj 2018 - Região N, NE e CO'!B40</f>
        <v>1127</v>
      </c>
      <c r="C39" s="49">
        <f>'Reaj 2018 - Região N, NE e CO'!C40</f>
        <v>0</v>
      </c>
      <c r="D39" s="37" t="str">
        <f>'Reaj 2018 - Região N, NE e CO'!D40</f>
        <v>Segurança Pública (T) (Online)</v>
      </c>
      <c r="E39" s="1"/>
      <c r="F39" s="39">
        <f>J39/(1-'Reaj 2018 - Região ABC e GRU'!$V$4)</f>
        <v>282.23350253807109</v>
      </c>
      <c r="G39" s="40"/>
      <c r="H39" s="39">
        <f t="shared" si="0"/>
        <v>4.2335025380710931</v>
      </c>
      <c r="I39" s="40"/>
      <c r="J39" s="39">
        <f>'Reaj 2018 - Região N, NE e CO'!T40</f>
        <v>278</v>
      </c>
      <c r="K39" s="41"/>
      <c r="L39" s="39">
        <f t="shared" si="1"/>
        <v>1693.4010152284266</v>
      </c>
      <c r="M39" s="40"/>
      <c r="N39" s="39">
        <f t="shared" si="2"/>
        <v>1668</v>
      </c>
      <c r="O39" s="1"/>
      <c r="P39" s="22"/>
      <c r="Q39" s="22"/>
      <c r="R39" s="22"/>
      <c r="S39" s="22"/>
      <c r="T39" s="22"/>
    </row>
    <row r="40" spans="1:20" x14ac:dyDescent="0.25">
      <c r="A40" s="1"/>
      <c r="B40" s="19">
        <f>'Reaj 2018 - Região N, NE e CO'!B41</f>
        <v>1123</v>
      </c>
      <c r="C40" s="8">
        <f>'Reaj 2018 - Região N, NE e CO'!C41</f>
        <v>0</v>
      </c>
      <c r="D40" s="37" t="str">
        <f>'Reaj 2018 - Região N, NE e CO'!D41</f>
        <v>Sistemas de Informação (B)</v>
      </c>
      <c r="E40" s="1"/>
      <c r="F40" s="39">
        <f>J40/(1-'Reaj 2018 - Região ABC e GRU'!$V$4)</f>
        <v>367.51269035532994</v>
      </c>
      <c r="G40" s="40"/>
      <c r="H40" s="39">
        <f t="shared" si="0"/>
        <v>5.5126903553299371</v>
      </c>
      <c r="I40" s="40"/>
      <c r="J40" s="39">
        <f>'Reaj 2018 - Região N, NE e CO'!T41</f>
        <v>362</v>
      </c>
      <c r="K40" s="41"/>
      <c r="L40" s="39">
        <f t="shared" si="1"/>
        <v>2205.0761421319794</v>
      </c>
      <c r="M40" s="40"/>
      <c r="N40" s="39">
        <f t="shared" si="2"/>
        <v>2172</v>
      </c>
      <c r="O40" s="1"/>
      <c r="P40" s="22"/>
      <c r="Q40" s="22"/>
      <c r="R40" s="22"/>
      <c r="S40" s="22"/>
      <c r="T40" s="22"/>
    </row>
    <row r="41" spans="1:20" x14ac:dyDescent="0.25">
      <c r="A41" s="1"/>
      <c r="B41" s="19">
        <f>'Reaj 2018 - Região N, NE e CO'!B42</f>
        <v>1103</v>
      </c>
      <c r="C41" s="8">
        <f>'Reaj 2018 - Região N, NE e CO'!C42</f>
        <v>0</v>
      </c>
      <c r="D41" s="37" t="str">
        <f>'Reaj 2018 - Região N, NE e CO'!D42</f>
        <v>Teologia (B)</v>
      </c>
      <c r="E41" s="1"/>
      <c r="F41" s="39">
        <f>J41/(1-'Reaj 2018 - Região ABC e GRU'!$V$4)</f>
        <v>367.51269035532994</v>
      </c>
      <c r="G41" s="40"/>
      <c r="H41" s="39">
        <f t="shared" si="0"/>
        <v>5.5126903553299371</v>
      </c>
      <c r="I41" s="40"/>
      <c r="J41" s="39">
        <f>'Reaj 2018 - Região N, NE e CO'!T42</f>
        <v>362</v>
      </c>
      <c r="K41" s="41"/>
      <c r="L41" s="39">
        <f t="shared" si="1"/>
        <v>2205.0761421319794</v>
      </c>
      <c r="M41" s="40"/>
      <c r="N41" s="39">
        <f t="shared" si="2"/>
        <v>2172</v>
      </c>
      <c r="O41" s="1"/>
      <c r="P41" s="22"/>
      <c r="Q41" s="22"/>
      <c r="R41" s="22"/>
      <c r="S41" s="22"/>
      <c r="T41" s="22"/>
    </row>
    <row r="42" spans="1:20" x14ac:dyDescent="0.25">
      <c r="A42" s="1"/>
      <c r="B42" s="19">
        <f>'Reaj 2018 - Região N, NE e CO'!B43</f>
        <v>1163</v>
      </c>
      <c r="C42" s="8">
        <f>'Reaj 2018 - Região N, NE e CO'!C43</f>
        <v>0</v>
      </c>
      <c r="D42" s="37" t="str">
        <f>'Reaj 2018 - Região N, NE e CO'!D43</f>
        <v>Teologia (I)</v>
      </c>
      <c r="E42" s="1"/>
      <c r="F42" s="39">
        <f>J42/(1-'Reaj 2018 - Região ABC e GRU'!$V$4)</f>
        <v>313.70558375634516</v>
      </c>
      <c r="G42" s="40"/>
      <c r="H42" s="39">
        <f t="shared" si="0"/>
        <v>4.7055837563451632</v>
      </c>
      <c r="I42" s="40"/>
      <c r="J42" s="39">
        <f>'Reaj 2018 - Região N, NE e CO'!T43</f>
        <v>309</v>
      </c>
      <c r="K42" s="41"/>
      <c r="L42" s="39">
        <f t="shared" si="1"/>
        <v>1882.233502538071</v>
      </c>
      <c r="M42" s="40"/>
      <c r="N42" s="39">
        <f t="shared" si="2"/>
        <v>1854</v>
      </c>
      <c r="O42" s="1"/>
      <c r="P42" s="22"/>
      <c r="Q42" s="22"/>
      <c r="R42" s="22"/>
      <c r="S42" s="22"/>
      <c r="T42" s="22"/>
    </row>
    <row r="43" spans="1:20" x14ac:dyDescent="0.25">
      <c r="A43" s="1"/>
      <c r="B43" s="130"/>
      <c r="C43" s="43"/>
      <c r="D43" s="121"/>
      <c r="E43" s="57"/>
      <c r="F43" s="44"/>
      <c r="G43" s="45"/>
      <c r="H43" s="44"/>
      <c r="I43" s="45"/>
      <c r="J43" s="44"/>
      <c r="K43" s="122"/>
      <c r="L43" s="44"/>
      <c r="M43" s="45"/>
      <c r="N43" s="44"/>
      <c r="O43" s="1"/>
      <c r="P43" s="22"/>
      <c r="Q43" s="22"/>
      <c r="R43" s="22"/>
      <c r="S43" s="22"/>
      <c r="T43" s="22"/>
    </row>
    <row r="44" spans="1:20" x14ac:dyDescent="0.25">
      <c r="A44" s="1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44"/>
      <c r="M44" s="45"/>
      <c r="N44" s="44"/>
      <c r="O44" s="1"/>
      <c r="P44" s="22"/>
      <c r="Q44" s="22"/>
      <c r="R44" s="22"/>
      <c r="S44" s="22"/>
      <c r="T44" s="22"/>
    </row>
    <row r="45" spans="1:20" hidden="1" x14ac:dyDescent="0.25">
      <c r="A45" s="1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44"/>
      <c r="M45" s="45"/>
      <c r="N45" s="44"/>
      <c r="O45" s="1"/>
      <c r="P45" s="22"/>
      <c r="Q45" s="22"/>
      <c r="R45" s="22"/>
      <c r="S45" s="22"/>
      <c r="T45" s="22"/>
    </row>
    <row r="46" spans="1:20" x14ac:dyDescent="0.25">
      <c r="A46" s="1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44"/>
      <c r="M46" s="45"/>
      <c r="N46" s="44"/>
      <c r="O46" s="1"/>
      <c r="P46" s="22"/>
      <c r="Q46" s="22"/>
      <c r="R46" s="22"/>
      <c r="S46" s="22"/>
      <c r="T46" s="22"/>
    </row>
    <row r="47" spans="1:20" x14ac:dyDescent="0.25">
      <c r="A47" s="1"/>
      <c r="B47" s="119"/>
      <c r="C47" s="120"/>
      <c r="D47" s="121"/>
      <c r="E47" s="57"/>
      <c r="F47" s="44"/>
      <c r="G47" s="45"/>
      <c r="H47" s="44"/>
      <c r="I47" s="45"/>
      <c r="J47" s="44"/>
      <c r="K47" s="122"/>
      <c r="L47" s="44"/>
      <c r="M47" s="45"/>
      <c r="N47" s="44"/>
      <c r="O47" s="1"/>
      <c r="P47" s="22"/>
      <c r="Q47" s="22"/>
      <c r="R47" s="22"/>
      <c r="S47" s="22"/>
      <c r="T47" s="22"/>
    </row>
    <row r="48" spans="1:20" hidden="1" x14ac:dyDescent="0.25">
      <c r="A48" s="1"/>
      <c r="B48" s="130"/>
      <c r="C48" s="43"/>
      <c r="D48" s="121"/>
      <c r="E48" s="57"/>
      <c r="F48" s="44"/>
      <c r="G48" s="45"/>
      <c r="H48" s="44"/>
      <c r="I48" s="45"/>
      <c r="J48" s="44"/>
      <c r="K48" s="122"/>
      <c r="L48" s="44"/>
      <c r="M48" s="45"/>
      <c r="N48" s="44"/>
      <c r="O48" s="1"/>
      <c r="P48" s="22"/>
      <c r="Q48" s="22"/>
      <c r="R48" s="22"/>
      <c r="S48" s="22"/>
      <c r="T48" s="22"/>
    </row>
    <row r="49" spans="1:20" x14ac:dyDescent="0.25">
      <c r="A49" s="1"/>
      <c r="B49" s="130"/>
      <c r="C49" s="43"/>
      <c r="D49" s="121"/>
      <c r="E49" s="57"/>
      <c r="F49" s="44"/>
      <c r="G49" s="45"/>
      <c r="H49" s="44"/>
      <c r="I49" s="45"/>
      <c r="J49" s="44"/>
      <c r="K49" s="122"/>
      <c r="L49" s="44"/>
      <c r="M49" s="45"/>
      <c r="N49" s="44"/>
      <c r="O49" s="1"/>
      <c r="P49" s="22"/>
      <c r="Q49" s="22"/>
      <c r="R49" s="22"/>
      <c r="S49" s="22"/>
      <c r="T49" s="22"/>
    </row>
    <row r="50" spans="1:20" x14ac:dyDescent="0.25">
      <c r="A50" s="1"/>
      <c r="B50" s="130"/>
      <c r="C50" s="43"/>
      <c r="D50" s="121"/>
      <c r="E50" s="57"/>
      <c r="F50" s="44"/>
      <c r="G50" s="45"/>
      <c r="H50" s="44"/>
      <c r="I50" s="45"/>
      <c r="J50" s="44"/>
      <c r="K50" s="122"/>
      <c r="L50" s="44"/>
      <c r="M50" s="45"/>
      <c r="N50" s="44"/>
      <c r="O50" s="1"/>
      <c r="P50" s="22"/>
      <c r="Q50" s="22"/>
      <c r="R50" s="22"/>
      <c r="S50" s="22"/>
      <c r="T50" s="22"/>
    </row>
    <row r="51" spans="1:20" x14ac:dyDescent="0.25">
      <c r="A51" s="8"/>
      <c r="B51" s="23"/>
      <c r="C51" s="8"/>
      <c r="D51" s="21"/>
      <c r="E51" s="21"/>
      <c r="F51" s="21"/>
      <c r="G51" s="8"/>
      <c r="H51" s="8"/>
      <c r="I51" s="8"/>
      <c r="J51" s="24"/>
      <c r="K51" s="21"/>
      <c r="L51" s="8"/>
      <c r="M51" s="8"/>
      <c r="N51" s="21"/>
      <c r="O51" s="8"/>
      <c r="Q51" s="22"/>
    </row>
    <row r="52" spans="1:20" x14ac:dyDescent="0.25">
      <c r="A52" s="25"/>
      <c r="B52" s="169" t="s">
        <v>23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25"/>
    </row>
    <row r="53" spans="1:20" x14ac:dyDescent="0.25">
      <c r="A53" s="8"/>
      <c r="B53" s="23"/>
      <c r="C53" s="8"/>
      <c r="D53" s="21"/>
      <c r="E53" s="21"/>
      <c r="F53" s="21"/>
      <c r="G53" s="8"/>
      <c r="H53" s="8"/>
      <c r="I53" s="8"/>
      <c r="J53" s="24"/>
      <c r="K53" s="21"/>
      <c r="L53" s="8"/>
      <c r="M53" s="8"/>
      <c r="N53" s="26"/>
      <c r="O53" s="8"/>
    </row>
    <row r="54" spans="1:20" x14ac:dyDescent="0.25">
      <c r="A54" s="27"/>
      <c r="B54" s="166" t="s">
        <v>24</v>
      </c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27"/>
    </row>
    <row r="55" spans="1:20" ht="15" customHeight="1" x14ac:dyDescent="0.25">
      <c r="A55" s="8"/>
      <c r="B55" s="165"/>
      <c r="C55" s="165"/>
      <c r="D55" s="165"/>
      <c r="E55" s="165"/>
      <c r="F55" s="165"/>
      <c r="G55" s="165"/>
      <c r="H55" s="165"/>
      <c r="I55" s="165"/>
      <c r="J55" s="165"/>
      <c r="K55" s="8"/>
      <c r="M55" s="43"/>
      <c r="O55" s="43"/>
      <c r="Q55" s="43"/>
      <c r="S55" s="43"/>
      <c r="T55" s="65"/>
    </row>
    <row r="56" spans="1:20" x14ac:dyDescent="0.25">
      <c r="A56" s="8"/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8"/>
    </row>
    <row r="57" spans="1:20" ht="15.75" customHeight="1" x14ac:dyDescent="0.25">
      <c r="A57" s="27"/>
      <c r="B57" s="166" t="s">
        <v>73</v>
      </c>
      <c r="C57" s="166"/>
      <c r="D57" s="166"/>
      <c r="E57" s="166"/>
      <c r="F57" s="166"/>
      <c r="G57" s="166"/>
      <c r="H57" s="166"/>
      <c r="I57" s="166"/>
      <c r="J57" s="166"/>
      <c r="K57" s="98"/>
      <c r="L57" s="98"/>
      <c r="M57" s="8"/>
      <c r="N57" s="98"/>
      <c r="O57" s="27"/>
    </row>
    <row r="58" spans="1:20" x14ac:dyDescent="0.25">
      <c r="A58" s="2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8"/>
      <c r="N58" s="98"/>
      <c r="O58" s="27"/>
    </row>
    <row r="59" spans="1:20" x14ac:dyDescent="0.25">
      <c r="A59" s="27"/>
      <c r="B59" s="27"/>
      <c r="C59" s="8"/>
      <c r="D59" s="27"/>
      <c r="E59" s="27"/>
      <c r="F59" s="27"/>
      <c r="G59" s="8"/>
      <c r="H59" s="27"/>
      <c r="I59" s="8"/>
      <c r="J59" s="27"/>
      <c r="K59" s="27"/>
      <c r="L59" s="27"/>
      <c r="M59" s="8"/>
      <c r="N59" s="27"/>
      <c r="O59" s="27"/>
    </row>
    <row r="60" spans="1:20" ht="15.75" customHeight="1" x14ac:dyDescent="0.25">
      <c r="A60" s="20"/>
      <c r="B60" s="167" t="s">
        <v>74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20"/>
    </row>
    <row r="61" spans="1:20" x14ac:dyDescent="0.25">
      <c r="A61" s="20"/>
      <c r="B61" s="167" t="s">
        <v>75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20"/>
    </row>
    <row r="62" spans="1:20" x14ac:dyDescent="0.2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</sheetData>
  <mergeCells count="10">
    <mergeCell ref="B56:N56"/>
    <mergeCell ref="B57:J57"/>
    <mergeCell ref="B60:N60"/>
    <mergeCell ref="B61:N61"/>
    <mergeCell ref="B2:N2"/>
    <mergeCell ref="B3:N3"/>
    <mergeCell ref="B4:N4"/>
    <mergeCell ref="B52:N52"/>
    <mergeCell ref="B54:N54"/>
    <mergeCell ref="B55:J55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H56"/>
  <sheetViews>
    <sheetView showGridLines="0" zoomScale="85" zoomScaleNormal="85" workbookViewId="0">
      <pane ySplit="7" topLeftCell="A8" activePane="bottomLeft" state="frozen"/>
      <selection activeCell="B4" sqref="B4:T5"/>
      <selection pane="bottomLeft" activeCell="W39" sqref="P39:W39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60.570312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33" customWidth="1"/>
    <col min="14" max="14" width="13.85546875" style="7" customWidth="1"/>
    <col min="15" max="15" width="0.42578125" style="33" customWidth="1"/>
    <col min="16" max="16" width="16.140625" style="7" customWidth="1"/>
    <col min="17" max="17" width="0.42578125" style="33" customWidth="1"/>
    <col min="18" max="18" width="16" style="7" bestFit="1" customWidth="1"/>
    <col min="19" max="19" width="0.42578125" style="33" customWidth="1"/>
    <col min="20" max="20" width="16" style="65" bestFit="1" customWidth="1"/>
    <col min="21" max="21" width="0.85546875" style="7" customWidth="1"/>
    <col min="22" max="22" width="2.7109375" style="7" customWidth="1"/>
    <col min="23" max="23" width="23.140625" style="7" bestFit="1" customWidth="1"/>
    <col min="24" max="24" width="1.28515625" style="7" customWidth="1"/>
    <col min="25" max="25" width="23.140625" style="7" customWidth="1"/>
    <col min="26" max="16384" width="9.140625" style="7"/>
  </cols>
  <sheetData>
    <row r="1" spans="1:34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57"/>
      <c r="O1" s="57"/>
      <c r="Q1" s="57"/>
      <c r="S1" s="57"/>
      <c r="T1" s="64"/>
    </row>
    <row r="2" spans="1:34" ht="23.25" customHeight="1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34" s="5" customFormat="1" ht="23.25" customHeight="1" x14ac:dyDescent="0.25">
      <c r="A3" s="1"/>
      <c r="B3" s="167" t="s">
        <v>83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64"/>
    </row>
    <row r="4" spans="1:34" ht="15.75" customHeight="1" x14ac:dyDescent="0.25">
      <c r="A4" s="1"/>
      <c r="B4" s="170" t="s">
        <v>110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34" ht="6.75" customHeight="1" x14ac:dyDescent="0.25">
      <c r="A5" s="1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34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33</v>
      </c>
      <c r="M6" s="58"/>
      <c r="N6" s="15" t="s">
        <v>42</v>
      </c>
      <c r="O6" s="58"/>
      <c r="P6" s="15" t="s">
        <v>51</v>
      </c>
      <c r="Q6" s="58"/>
      <c r="R6" s="15" t="s">
        <v>30</v>
      </c>
      <c r="S6" s="42"/>
      <c r="T6" s="15" t="s">
        <v>5</v>
      </c>
      <c r="W6" s="67" t="s">
        <v>191</v>
      </c>
      <c r="Y6" s="67" t="s">
        <v>123</v>
      </c>
    </row>
    <row r="7" spans="1:34" s="18" customFormat="1" ht="4.9000000000000004" customHeight="1" x14ac:dyDescent="0.2">
      <c r="A7" s="1"/>
      <c r="B7" s="142"/>
      <c r="C7" s="8"/>
      <c r="D7" s="17"/>
      <c r="E7" s="1"/>
      <c r="F7" s="89"/>
      <c r="G7" s="8"/>
      <c r="H7" s="89"/>
      <c r="I7" s="8"/>
      <c r="J7" s="89"/>
      <c r="K7" s="1"/>
      <c r="M7" s="57"/>
      <c r="O7" s="57"/>
      <c r="Q7" s="57"/>
      <c r="S7" s="57"/>
      <c r="T7" s="66"/>
      <c r="W7" s="66"/>
      <c r="Y7" s="66"/>
    </row>
    <row r="8" spans="1:34" x14ac:dyDescent="0.25">
      <c r="A8" s="1"/>
      <c r="B8" s="48">
        <v>1100</v>
      </c>
      <c r="C8" s="49"/>
      <c r="D8" s="37" t="s">
        <v>8</v>
      </c>
      <c r="E8" s="1"/>
      <c r="F8" s="39">
        <f>VLOOKUP(B8,'2018 1ºS - Região N, NE e CO'!$B$8:$F$50,5,FALSE)</f>
        <v>367.51269035532994</v>
      </c>
      <c r="G8" s="40"/>
      <c r="H8" s="39" t="e">
        <f>#REF!</f>
        <v>#REF!</v>
      </c>
      <c r="I8" s="40"/>
      <c r="J8" s="39" t="e">
        <f>#REF!</f>
        <v>#REF!</v>
      </c>
      <c r="K8" s="41"/>
      <c r="L8" s="81">
        <f>IF(T8="","",N8/F8)</f>
        <v>0.23480662983425404</v>
      </c>
      <c r="M8" s="59"/>
      <c r="N8" s="82">
        <f>IF(T8="","",F8-P8)</f>
        <v>86.29441624365478</v>
      </c>
      <c r="O8" s="59"/>
      <c r="P8" s="34">
        <f>T8/(1-'Reaj 2018 - Região N, NE e CO'!$V$4)</f>
        <v>281.21827411167516</v>
      </c>
      <c r="Q8" s="63"/>
      <c r="R8" s="34">
        <f>IF(T8="","",P8-T8)</f>
        <v>4.2182741116751572</v>
      </c>
      <c r="S8" s="59"/>
      <c r="T8" s="90">
        <f>'Reaj 2018 - Região N, NE e CO'!T54</f>
        <v>277</v>
      </c>
      <c r="U8" s="22"/>
      <c r="W8" s="157" t="s">
        <v>195</v>
      </c>
      <c r="Y8" s="154" t="s">
        <v>196</v>
      </c>
    </row>
    <row r="9" spans="1:34" x14ac:dyDescent="0.25">
      <c r="A9" s="1"/>
      <c r="B9" s="19">
        <v>1124</v>
      </c>
      <c r="C9" s="8"/>
      <c r="D9" s="37" t="s">
        <v>9</v>
      </c>
      <c r="E9" s="1"/>
      <c r="F9" s="39">
        <f>VLOOKUP(B9,'2018 1ºS - Região N, NE e CO'!$B$8:$F$50,5,FALSE)</f>
        <v>317.76649746192896</v>
      </c>
      <c r="G9" s="40"/>
      <c r="H9" s="39" t="e">
        <f>#REF!</f>
        <v>#REF!</v>
      </c>
      <c r="I9" s="40"/>
      <c r="J9" s="39" t="e">
        <f>#REF!</f>
        <v>#REF!</v>
      </c>
      <c r="K9" s="41"/>
      <c r="L9" s="81">
        <f t="shared" ref="L9:L37" si="0">IF(T9="","",N9/F9)</f>
        <v>0.28434504792332277</v>
      </c>
      <c r="M9" s="59"/>
      <c r="N9" s="82">
        <f t="shared" ref="N9:N37" si="1">IF(T9="","",F9-P9)</f>
        <v>90.355329949238609</v>
      </c>
      <c r="O9" s="59"/>
      <c r="P9" s="34">
        <f>T9/(1-'Reaj 2018 - Região N, NE e CO'!$V$4)</f>
        <v>227.41116751269035</v>
      </c>
      <c r="Q9" s="63"/>
      <c r="R9" s="34">
        <f t="shared" ref="R9:R37" si="2">IF(T9="","",P9-T9)</f>
        <v>3.4111675126903549</v>
      </c>
      <c r="S9" s="59"/>
      <c r="T9" s="90">
        <f>'Reaj 2018 - Região N, NE e CO'!T55</f>
        <v>224</v>
      </c>
      <c r="U9" s="22"/>
      <c r="W9" s="157" t="s">
        <v>197</v>
      </c>
      <c r="Y9" s="154" t="s">
        <v>198</v>
      </c>
    </row>
    <row r="10" spans="1:34" x14ac:dyDescent="0.25">
      <c r="A10" s="1"/>
      <c r="B10" s="19">
        <v>1133</v>
      </c>
      <c r="C10" s="8"/>
      <c r="D10" s="37" t="s">
        <v>55</v>
      </c>
      <c r="E10" s="1"/>
      <c r="F10" s="39">
        <f>VLOOKUP(B10,'2018 1ºS - Região N, NE e CO'!$B$8:$F$50,5,FALSE)</f>
        <v>282.23350253807109</v>
      </c>
      <c r="G10" s="40"/>
      <c r="H10" s="39" t="e">
        <f>#REF!</f>
        <v>#REF!</v>
      </c>
      <c r="I10" s="40"/>
      <c r="J10" s="39" t="e">
        <f>#REF!</f>
        <v>#REF!</v>
      </c>
      <c r="K10" s="41"/>
      <c r="L10" s="81">
        <f t="shared" si="0"/>
        <v>0.19424460431654683</v>
      </c>
      <c r="M10" s="59"/>
      <c r="N10" s="82">
        <f t="shared" si="1"/>
        <v>54.822335025380738</v>
      </c>
      <c r="O10" s="59"/>
      <c r="P10" s="34">
        <f>T10/(1-'Reaj 2018 - Região N, NE e CO'!$V$4)</f>
        <v>227.41116751269035</v>
      </c>
      <c r="Q10" s="63"/>
      <c r="R10" s="34">
        <f t="shared" si="2"/>
        <v>3.4111675126903549</v>
      </c>
      <c r="S10" s="59"/>
      <c r="T10" s="90">
        <f>'Reaj 2018 - Região N, NE e CO'!T56</f>
        <v>224</v>
      </c>
      <c r="U10" s="22"/>
      <c r="W10" s="157" t="s">
        <v>199</v>
      </c>
      <c r="Y10" s="154" t="s">
        <v>200</v>
      </c>
    </row>
    <row r="11" spans="1:34" x14ac:dyDescent="0.25">
      <c r="A11" s="1"/>
      <c r="B11" s="19">
        <v>2007</v>
      </c>
      <c r="C11" s="8"/>
      <c r="D11" s="37" t="s">
        <v>52</v>
      </c>
      <c r="E11" s="1"/>
      <c r="F11" s="39">
        <f>VLOOKUP(B11,'2018 1ºS - Região N, NE e CO'!$B$8:$F$50,5,FALSE)</f>
        <v>312.69035532994923</v>
      </c>
      <c r="G11" s="40"/>
      <c r="H11" s="39" t="e">
        <f>#REF!</f>
        <v>#REF!</v>
      </c>
      <c r="I11" s="40"/>
      <c r="J11" s="39" t="e">
        <f>#REF!</f>
        <v>#REF!</v>
      </c>
      <c r="K11" s="41"/>
      <c r="L11" s="81">
        <f t="shared" si="0"/>
        <v>0.27272727272727271</v>
      </c>
      <c r="M11" s="59"/>
      <c r="N11" s="82">
        <f t="shared" si="1"/>
        <v>85.279187817258872</v>
      </c>
      <c r="O11" s="59"/>
      <c r="P11" s="34">
        <f>T11/(1-'Reaj 2018 - Região N, NE e CO'!$V$4)</f>
        <v>227.41116751269035</v>
      </c>
      <c r="Q11" s="63"/>
      <c r="R11" s="34">
        <f t="shared" si="2"/>
        <v>3.4111675126903549</v>
      </c>
      <c r="S11" s="59"/>
      <c r="T11" s="90">
        <f>'Reaj 2018 - Região N, NE e CO'!T57</f>
        <v>224</v>
      </c>
      <c r="U11" s="22"/>
      <c r="Y11" s="154" t="s">
        <v>201</v>
      </c>
    </row>
    <row r="12" spans="1:34" x14ac:dyDescent="0.25">
      <c r="A12" s="1"/>
      <c r="B12" s="19">
        <v>1116</v>
      </c>
      <c r="C12" s="8"/>
      <c r="D12" s="37" t="s">
        <v>50</v>
      </c>
      <c r="E12" s="1"/>
      <c r="F12" s="39">
        <f>VLOOKUP(B12,'2018 1ºS - Região N, NE e CO'!$B$8:$F$50,5,FALSE)</f>
        <v>329.94923857868019</v>
      </c>
      <c r="G12" s="40"/>
      <c r="H12" s="39" t="e">
        <f>#REF!</f>
        <v>#REF!</v>
      </c>
      <c r="I12" s="40"/>
      <c r="J12" s="39" t="e">
        <f>#REF!</f>
        <v>#REF!</v>
      </c>
      <c r="K12" s="41"/>
      <c r="L12" s="81">
        <f t="shared" si="0"/>
        <v>0.31076923076923074</v>
      </c>
      <c r="M12" s="59"/>
      <c r="N12" s="82">
        <f t="shared" si="1"/>
        <v>102.53807106598984</v>
      </c>
      <c r="O12" s="59"/>
      <c r="P12" s="34">
        <f>T12/(1-'Reaj 2018 - Região N, NE e CO'!$V$4)</f>
        <v>227.41116751269035</v>
      </c>
      <c r="Q12" s="63"/>
      <c r="R12" s="34">
        <f t="shared" si="2"/>
        <v>3.4111675126903549</v>
      </c>
      <c r="S12" s="59"/>
      <c r="T12" s="90">
        <f>'Reaj 2018 - Região N, NE e CO'!T58</f>
        <v>224</v>
      </c>
      <c r="U12" s="22"/>
      <c r="Y12" s="154" t="s">
        <v>202</v>
      </c>
    </row>
    <row r="13" spans="1:34" s="84" customFormat="1" x14ac:dyDescent="0.25">
      <c r="A13" s="1"/>
      <c r="B13" s="19">
        <v>1107</v>
      </c>
      <c r="C13" s="8"/>
      <c r="D13" s="37" t="s">
        <v>10</v>
      </c>
      <c r="E13" s="1"/>
      <c r="F13" s="39">
        <f>VLOOKUP(B13,'2018 1ºS - Região N, NE e CO'!$B$8:$F$50,5,FALSE)</f>
        <v>330.96446700507613</v>
      </c>
      <c r="G13" s="40"/>
      <c r="H13" s="39" t="e">
        <f>#REF!</f>
        <v>#REF!</v>
      </c>
      <c r="I13" s="40"/>
      <c r="J13" s="39" t="e">
        <f>#REF!</f>
        <v>#REF!</v>
      </c>
      <c r="K13" s="41"/>
      <c r="L13" s="81">
        <f t="shared" si="0"/>
        <v>0.24846625766871167</v>
      </c>
      <c r="M13" s="59"/>
      <c r="N13" s="82">
        <f t="shared" si="1"/>
        <v>82.233502538071065</v>
      </c>
      <c r="O13" s="59"/>
      <c r="P13" s="34">
        <f>T13/(1-'Reaj 2018 - Região N, NE e CO'!$V$4)</f>
        <v>248.73096446700507</v>
      </c>
      <c r="Q13" s="63"/>
      <c r="R13" s="34">
        <f t="shared" si="2"/>
        <v>3.7309644670050659</v>
      </c>
      <c r="S13" s="59"/>
      <c r="T13" s="90">
        <f>'Reaj 2018 - Região N, NE e CO'!T59</f>
        <v>245</v>
      </c>
      <c r="U13" s="83"/>
      <c r="W13" s="7"/>
      <c r="X13" s="7"/>
      <c r="Y13" s="154" t="s">
        <v>203</v>
      </c>
      <c r="Z13" s="7"/>
      <c r="AG13" s="7"/>
      <c r="AH13" s="7"/>
    </row>
    <row r="14" spans="1:34" s="84" customFormat="1" x14ac:dyDescent="0.25">
      <c r="A14" s="1"/>
      <c r="B14" s="19">
        <v>2008</v>
      </c>
      <c r="C14" s="8"/>
      <c r="D14" s="37" t="s">
        <v>36</v>
      </c>
      <c r="E14" s="94"/>
      <c r="F14" s="39">
        <f>VLOOKUP(B14,'2018 1ºS - Região N, NE e CO'!$B$8:$F$50,5,FALSE)</f>
        <v>312.69035532994923</v>
      </c>
      <c r="G14" s="40"/>
      <c r="H14" s="39" t="e">
        <f>#REF!</f>
        <v>#REF!</v>
      </c>
      <c r="I14" s="40"/>
      <c r="J14" s="39" t="e">
        <f>#REF!</f>
        <v>#REF!</v>
      </c>
      <c r="K14" s="41"/>
      <c r="L14" s="81">
        <f t="shared" si="0"/>
        <v>0.27272727272727271</v>
      </c>
      <c r="M14" s="59"/>
      <c r="N14" s="82">
        <f t="shared" si="1"/>
        <v>85.279187817258872</v>
      </c>
      <c r="O14" s="59"/>
      <c r="P14" s="34">
        <f>T14/(1-'Reaj 2018 - Região N, NE e CO'!$V$4)</f>
        <v>227.41116751269035</v>
      </c>
      <c r="Q14" s="63"/>
      <c r="R14" s="34">
        <f t="shared" si="2"/>
        <v>3.4111675126903549</v>
      </c>
      <c r="S14" s="59"/>
      <c r="T14" s="90">
        <f>'Reaj 2018 - Região N, NE e CO'!T60</f>
        <v>224</v>
      </c>
      <c r="U14" s="83"/>
      <c r="W14" s="7"/>
      <c r="X14" s="7"/>
      <c r="Y14" s="154" t="s">
        <v>204</v>
      </c>
      <c r="Z14" s="7"/>
      <c r="AG14" s="7"/>
      <c r="AH14" s="7"/>
    </row>
    <row r="15" spans="1:34" x14ac:dyDescent="0.25">
      <c r="A15" s="1"/>
      <c r="B15" s="19">
        <v>1112</v>
      </c>
      <c r="C15" s="8"/>
      <c r="D15" s="37" t="s">
        <v>11</v>
      </c>
      <c r="E15" s="1"/>
      <c r="F15" s="39">
        <f>VLOOKUP(B15,'2018 1ºS - Região N, NE e CO'!$B$8:$F$50,5,FALSE)</f>
        <v>317.76649746192896</v>
      </c>
      <c r="G15" s="40"/>
      <c r="H15" s="39" t="e">
        <f>#REF!</f>
        <v>#REF!</v>
      </c>
      <c r="I15" s="40"/>
      <c r="J15" s="39" t="e">
        <f>#REF!</f>
        <v>#REF!</v>
      </c>
      <c r="K15" s="41"/>
      <c r="L15" s="81">
        <f t="shared" si="0"/>
        <v>0.28434504792332277</v>
      </c>
      <c r="M15" s="59"/>
      <c r="N15" s="82">
        <f t="shared" si="1"/>
        <v>90.355329949238609</v>
      </c>
      <c r="O15" s="59"/>
      <c r="P15" s="34">
        <f>T15/(1-'Reaj 2018 - Região N, NE e CO'!$V$4)</f>
        <v>227.41116751269035</v>
      </c>
      <c r="Q15" s="63"/>
      <c r="R15" s="34">
        <f t="shared" si="2"/>
        <v>3.4111675126903549</v>
      </c>
      <c r="S15" s="59"/>
      <c r="T15" s="90">
        <f>'Reaj 2018 - Região N, NE e CO'!T61</f>
        <v>224</v>
      </c>
      <c r="U15" s="22"/>
      <c r="Y15" s="154" t="s">
        <v>205</v>
      </c>
    </row>
    <row r="16" spans="1:34" x14ac:dyDescent="0.25">
      <c r="A16" s="1"/>
      <c r="B16" s="19">
        <v>1117</v>
      </c>
      <c r="C16" s="8"/>
      <c r="D16" s="37" t="s">
        <v>43</v>
      </c>
      <c r="E16" s="1"/>
      <c r="F16" s="39">
        <f>VLOOKUP(B16,'2018 1ºS - Região N, NE e CO'!$B$8:$F$50,5,FALSE)</f>
        <v>282.23350253807109</v>
      </c>
      <c r="G16" s="40"/>
      <c r="H16" s="39" t="e">
        <f>#REF!</f>
        <v>#REF!</v>
      </c>
      <c r="I16" s="40"/>
      <c r="J16" s="39" t="e">
        <f>#REF!</f>
        <v>#REF!</v>
      </c>
      <c r="K16" s="41"/>
      <c r="L16" s="81">
        <f t="shared" si="0"/>
        <v>0.19424460431654683</v>
      </c>
      <c r="M16" s="59"/>
      <c r="N16" s="82">
        <f t="shared" si="1"/>
        <v>54.822335025380738</v>
      </c>
      <c r="O16" s="59"/>
      <c r="P16" s="34">
        <f>T16/(1-'Reaj 2018 - Região N, NE e CO'!$V$4)</f>
        <v>227.41116751269035</v>
      </c>
      <c r="Q16" s="63"/>
      <c r="R16" s="34">
        <f t="shared" si="2"/>
        <v>3.4111675126903549</v>
      </c>
      <c r="S16" s="59"/>
      <c r="T16" s="90">
        <f>'Reaj 2018 - Região N, NE e CO'!T62</f>
        <v>224</v>
      </c>
      <c r="U16" s="22"/>
      <c r="Y16" s="154" t="s">
        <v>206</v>
      </c>
    </row>
    <row r="17" spans="1:34" x14ac:dyDescent="0.25">
      <c r="A17" s="1"/>
      <c r="B17" s="19">
        <v>1129</v>
      </c>
      <c r="C17" s="8"/>
      <c r="D17" s="37" t="s">
        <v>119</v>
      </c>
      <c r="E17" s="1"/>
      <c r="F17" s="39">
        <f>VLOOKUP(B17,'2018 1ºS - Região N, NE e CO'!$B$8:$F$50,5,FALSE)</f>
        <v>282.23350253807109</v>
      </c>
      <c r="G17" s="40"/>
      <c r="H17" s="39" t="e">
        <f>#REF!</f>
        <v>#REF!</v>
      </c>
      <c r="I17" s="40"/>
      <c r="J17" s="39" t="e">
        <f>#REF!</f>
        <v>#REF!</v>
      </c>
      <c r="K17" s="41"/>
      <c r="L17" s="81">
        <f t="shared" si="0"/>
        <v>0.19424460431654683</v>
      </c>
      <c r="M17" s="59"/>
      <c r="N17" s="82">
        <f t="shared" si="1"/>
        <v>54.822335025380738</v>
      </c>
      <c r="O17" s="59"/>
      <c r="P17" s="34">
        <f>T17/(1-'Reaj 2018 - Região N, NE e CO'!$V$4)</f>
        <v>227.41116751269035</v>
      </c>
      <c r="Q17" s="63"/>
      <c r="R17" s="34">
        <f t="shared" si="2"/>
        <v>3.4111675126903549</v>
      </c>
      <c r="S17" s="59"/>
      <c r="T17" s="90">
        <f>'Reaj 2018 - Região N, NE e CO'!T63</f>
        <v>224</v>
      </c>
      <c r="U17" s="22"/>
      <c r="Y17" s="154" t="s">
        <v>207</v>
      </c>
    </row>
    <row r="18" spans="1:34" x14ac:dyDescent="0.25">
      <c r="A18" s="1"/>
      <c r="B18" s="19">
        <v>1120</v>
      </c>
      <c r="C18" s="8"/>
      <c r="D18" s="37" t="s">
        <v>44</v>
      </c>
      <c r="E18" s="1"/>
      <c r="F18" s="39">
        <f>VLOOKUP(B18,'2018 1ºS - Região N, NE e CO'!$B$8:$F$50,5,FALSE)</f>
        <v>282.23350253807109</v>
      </c>
      <c r="G18" s="40"/>
      <c r="H18" s="39" t="e">
        <f>#REF!</f>
        <v>#REF!</v>
      </c>
      <c r="I18" s="40"/>
      <c r="J18" s="39" t="e">
        <f>#REF!</f>
        <v>#REF!</v>
      </c>
      <c r="K18" s="41"/>
      <c r="L18" s="81">
        <f t="shared" si="0"/>
        <v>0.19424460431654683</v>
      </c>
      <c r="M18" s="59"/>
      <c r="N18" s="82">
        <f t="shared" si="1"/>
        <v>54.822335025380738</v>
      </c>
      <c r="O18" s="59"/>
      <c r="P18" s="34">
        <f>T18/(1-'Reaj 2018 - Região N, NE e CO'!$V$4)</f>
        <v>227.41116751269035</v>
      </c>
      <c r="Q18" s="63"/>
      <c r="R18" s="34">
        <f t="shared" si="2"/>
        <v>3.4111675126903549</v>
      </c>
      <c r="S18" s="59"/>
      <c r="T18" s="90">
        <f>'Reaj 2018 - Região N, NE e CO'!T64</f>
        <v>224</v>
      </c>
      <c r="U18" s="22"/>
      <c r="Y18" s="154" t="s">
        <v>208</v>
      </c>
    </row>
    <row r="19" spans="1:34" x14ac:dyDescent="0.25">
      <c r="A19" s="1"/>
      <c r="B19" s="19">
        <v>1113</v>
      </c>
      <c r="C19" s="8"/>
      <c r="D19" s="37" t="s">
        <v>120</v>
      </c>
      <c r="E19" s="1"/>
      <c r="F19" s="39">
        <f>VLOOKUP(B19,'2018 1ºS - Região N, NE e CO'!$B$8:$F$50,5,FALSE)</f>
        <v>282.23350253807109</v>
      </c>
      <c r="G19" s="40"/>
      <c r="H19" s="39" t="e">
        <f>#REF!</f>
        <v>#REF!</v>
      </c>
      <c r="I19" s="40"/>
      <c r="J19" s="39" t="e">
        <f>#REF!</f>
        <v>#REF!</v>
      </c>
      <c r="K19" s="41"/>
      <c r="L19" s="81">
        <f t="shared" si="0"/>
        <v>0.19424460431654683</v>
      </c>
      <c r="M19" s="59"/>
      <c r="N19" s="82">
        <f t="shared" si="1"/>
        <v>54.822335025380738</v>
      </c>
      <c r="O19" s="59"/>
      <c r="P19" s="34">
        <f>T19/(1-'Reaj 2018 - Região N, NE e CO'!$V$4)</f>
        <v>227.41116751269035</v>
      </c>
      <c r="Q19" s="63"/>
      <c r="R19" s="34">
        <f t="shared" si="2"/>
        <v>3.4111675126903549</v>
      </c>
      <c r="S19" s="59"/>
      <c r="T19" s="90">
        <f>'Reaj 2018 - Região N, NE e CO'!T65</f>
        <v>224</v>
      </c>
      <c r="U19" s="22"/>
      <c r="Y19" s="154" t="s">
        <v>209</v>
      </c>
    </row>
    <row r="20" spans="1:34" x14ac:dyDescent="0.25">
      <c r="A20" s="1"/>
      <c r="B20" s="48">
        <v>1105</v>
      </c>
      <c r="C20" s="49"/>
      <c r="D20" s="37" t="s">
        <v>12</v>
      </c>
      <c r="E20" s="1"/>
      <c r="F20" s="39">
        <f>VLOOKUP(B20,'2018 1ºS - Região N, NE e CO'!$B$8:$F$50,5,FALSE)</f>
        <v>317.76649746192896</v>
      </c>
      <c r="G20" s="40"/>
      <c r="H20" s="39" t="e">
        <f>#REF!</f>
        <v>#REF!</v>
      </c>
      <c r="I20" s="40"/>
      <c r="J20" s="39" t="e">
        <f>#REF!</f>
        <v>#REF!</v>
      </c>
      <c r="K20" s="41"/>
      <c r="L20" s="81">
        <f t="shared" si="0"/>
        <v>0.28434504792332277</v>
      </c>
      <c r="M20" s="59"/>
      <c r="N20" s="82">
        <f t="shared" si="1"/>
        <v>90.355329949238609</v>
      </c>
      <c r="O20" s="59"/>
      <c r="P20" s="34">
        <f>T20/(1-'Reaj 2018 - Região N, NE e CO'!$V$4)</f>
        <v>227.41116751269035</v>
      </c>
      <c r="Q20" s="63"/>
      <c r="R20" s="34">
        <f t="shared" si="2"/>
        <v>3.4111675126903549</v>
      </c>
      <c r="S20" s="59"/>
      <c r="T20" s="90">
        <f>'Reaj 2018 - Região N, NE e CO'!T66</f>
        <v>224</v>
      </c>
      <c r="U20" s="22"/>
      <c r="Y20" s="154" t="s">
        <v>210</v>
      </c>
    </row>
    <row r="21" spans="1:34" ht="16.5" customHeight="1" x14ac:dyDescent="0.25">
      <c r="A21" s="1"/>
      <c r="B21" s="19">
        <v>1128</v>
      </c>
      <c r="C21" s="8"/>
      <c r="D21" s="37" t="s">
        <v>45</v>
      </c>
      <c r="E21" s="1"/>
      <c r="F21" s="39">
        <f>VLOOKUP(B21,'2018 1ºS - Região N, NE e CO'!$B$8:$F$50,5,FALSE)</f>
        <v>282.23350253807109</v>
      </c>
      <c r="G21" s="40"/>
      <c r="H21" s="39" t="e">
        <f>#REF!</f>
        <v>#REF!</v>
      </c>
      <c r="I21" s="40"/>
      <c r="J21" s="39" t="e">
        <f>#REF!</f>
        <v>#REF!</v>
      </c>
      <c r="K21" s="41"/>
      <c r="L21" s="81">
        <f t="shared" si="0"/>
        <v>0.19424460431654683</v>
      </c>
      <c r="M21" s="59"/>
      <c r="N21" s="82">
        <f t="shared" si="1"/>
        <v>54.822335025380738</v>
      </c>
      <c r="O21" s="59"/>
      <c r="P21" s="34">
        <f>T21/(1-'Reaj 2018 - Região N, NE e CO'!$V$4)</f>
        <v>227.41116751269035</v>
      </c>
      <c r="Q21" s="63"/>
      <c r="R21" s="34">
        <f t="shared" si="2"/>
        <v>3.4111675126903549</v>
      </c>
      <c r="S21" s="59"/>
      <c r="T21" s="90">
        <f>'Reaj 2018 - Região N, NE e CO'!T67</f>
        <v>224</v>
      </c>
      <c r="U21" s="22"/>
      <c r="Y21" s="154" t="s">
        <v>211</v>
      </c>
    </row>
    <row r="22" spans="1:34" ht="16.5" customHeight="1" x14ac:dyDescent="0.25">
      <c r="A22" s="1"/>
      <c r="B22" s="19">
        <v>1125</v>
      </c>
      <c r="C22" s="8"/>
      <c r="D22" s="37" t="s">
        <v>13</v>
      </c>
      <c r="E22" s="1"/>
      <c r="F22" s="39">
        <f>VLOOKUP(B22,'2018 1ºS - Região N, NE e CO'!$B$8:$F$50,5,FALSE)</f>
        <v>317.76649746192896</v>
      </c>
      <c r="G22" s="40"/>
      <c r="H22" s="39" t="e">
        <f>#REF!</f>
        <v>#REF!</v>
      </c>
      <c r="I22" s="40"/>
      <c r="J22" s="39" t="e">
        <f>#REF!</f>
        <v>#REF!</v>
      </c>
      <c r="K22" s="41"/>
      <c r="L22" s="81">
        <f t="shared" si="0"/>
        <v>0.28434504792332277</v>
      </c>
      <c r="M22" s="59"/>
      <c r="N22" s="82">
        <f t="shared" si="1"/>
        <v>90.355329949238609</v>
      </c>
      <c r="O22" s="59"/>
      <c r="P22" s="34">
        <f>T22/(1-'Reaj 2018 - Região N, NE e CO'!$V$4)</f>
        <v>227.41116751269035</v>
      </c>
      <c r="Q22" s="63"/>
      <c r="R22" s="34">
        <f t="shared" si="2"/>
        <v>3.4111675126903549</v>
      </c>
      <c r="S22" s="59"/>
      <c r="T22" s="90">
        <f>'Reaj 2018 - Região N, NE e CO'!T68</f>
        <v>224</v>
      </c>
      <c r="U22" s="22"/>
      <c r="Y22" s="154" t="s">
        <v>212</v>
      </c>
    </row>
    <row r="23" spans="1:34" x14ac:dyDescent="0.25">
      <c r="A23" s="1"/>
      <c r="B23" s="48">
        <v>1114</v>
      </c>
      <c r="C23" s="49"/>
      <c r="D23" s="37" t="s">
        <v>14</v>
      </c>
      <c r="E23" s="1"/>
      <c r="F23" s="39">
        <f>VLOOKUP(B23,'2018 1ºS - Região N, NE e CO'!$B$8:$F$50,5,FALSE)</f>
        <v>317.76649746192896</v>
      </c>
      <c r="G23" s="40"/>
      <c r="H23" s="39" t="e">
        <f>#REF!</f>
        <v>#REF!</v>
      </c>
      <c r="I23" s="40"/>
      <c r="J23" s="39" t="e">
        <f>#REF!</f>
        <v>#REF!</v>
      </c>
      <c r="K23" s="41"/>
      <c r="L23" s="81">
        <f t="shared" si="0"/>
        <v>0.28434504792332277</v>
      </c>
      <c r="M23" s="59"/>
      <c r="N23" s="82">
        <f t="shared" si="1"/>
        <v>90.355329949238609</v>
      </c>
      <c r="O23" s="59"/>
      <c r="P23" s="34">
        <f>T23/(1-'Reaj 2018 - Região N, NE e CO'!$V$4)</f>
        <v>227.41116751269035</v>
      </c>
      <c r="Q23" s="63"/>
      <c r="R23" s="34">
        <f t="shared" si="2"/>
        <v>3.4111675126903549</v>
      </c>
      <c r="S23" s="59"/>
      <c r="T23" s="90">
        <f>'Reaj 2018 - Região N, NE e CO'!T69</f>
        <v>224</v>
      </c>
      <c r="U23" s="22"/>
      <c r="Y23" s="154" t="s">
        <v>213</v>
      </c>
    </row>
    <row r="24" spans="1:34" x14ac:dyDescent="0.25">
      <c r="A24" s="1"/>
      <c r="B24" s="19">
        <v>1132</v>
      </c>
      <c r="C24" s="8"/>
      <c r="D24" s="37" t="s">
        <v>46</v>
      </c>
      <c r="E24" s="1"/>
      <c r="F24" s="39">
        <f>VLOOKUP(B24,'2018 1ºS - Região N, NE e CO'!$B$8:$F$50,5,FALSE)</f>
        <v>282.23350253807109</v>
      </c>
      <c r="G24" s="40"/>
      <c r="H24" s="39" t="e">
        <f>#REF!</f>
        <v>#REF!</v>
      </c>
      <c r="I24" s="40"/>
      <c r="J24" s="39" t="e">
        <f>#REF!</f>
        <v>#REF!</v>
      </c>
      <c r="K24" s="41"/>
      <c r="L24" s="81">
        <f t="shared" si="0"/>
        <v>0.19424460431654683</v>
      </c>
      <c r="M24" s="59"/>
      <c r="N24" s="82">
        <f t="shared" si="1"/>
        <v>54.822335025380738</v>
      </c>
      <c r="O24" s="59"/>
      <c r="P24" s="34">
        <f>T24/(1-'Reaj 2018 - Região N, NE e CO'!$V$4)</f>
        <v>227.41116751269035</v>
      </c>
      <c r="Q24" s="63"/>
      <c r="R24" s="34">
        <f t="shared" si="2"/>
        <v>3.4111675126903549</v>
      </c>
      <c r="S24" s="59"/>
      <c r="T24" s="90">
        <f>'Reaj 2018 - Região N, NE e CO'!T70</f>
        <v>224</v>
      </c>
      <c r="U24" s="22"/>
      <c r="Y24" s="154" t="s">
        <v>214</v>
      </c>
    </row>
    <row r="25" spans="1:34" x14ac:dyDescent="0.25">
      <c r="A25" s="1"/>
      <c r="B25" s="19">
        <v>1115</v>
      </c>
      <c r="C25" s="8"/>
      <c r="D25" s="37" t="s">
        <v>15</v>
      </c>
      <c r="E25" s="1"/>
      <c r="F25" s="39">
        <f>VLOOKUP(B25,'2018 1ºS - Região N, NE e CO'!$B$8:$F$50,5,FALSE)</f>
        <v>317.76649746192896</v>
      </c>
      <c r="G25" s="40"/>
      <c r="H25" s="39" t="e">
        <f>#REF!</f>
        <v>#REF!</v>
      </c>
      <c r="I25" s="40"/>
      <c r="J25" s="39" t="e">
        <f>#REF!</f>
        <v>#REF!</v>
      </c>
      <c r="K25" s="41"/>
      <c r="L25" s="81">
        <f t="shared" si="0"/>
        <v>0.28434504792332277</v>
      </c>
      <c r="M25" s="59"/>
      <c r="N25" s="82">
        <f t="shared" si="1"/>
        <v>90.355329949238609</v>
      </c>
      <c r="O25" s="59"/>
      <c r="P25" s="34">
        <f>T25/(1-'Reaj 2018 - Região N, NE e CO'!$V$4)</f>
        <v>227.41116751269035</v>
      </c>
      <c r="Q25" s="63"/>
      <c r="R25" s="34">
        <f t="shared" si="2"/>
        <v>3.4111675126903549</v>
      </c>
      <c r="S25" s="59"/>
      <c r="T25" s="90">
        <f>'Reaj 2018 - Região N, NE e CO'!T71</f>
        <v>224</v>
      </c>
      <c r="U25" s="22"/>
      <c r="Y25" s="154" t="s">
        <v>215</v>
      </c>
    </row>
    <row r="26" spans="1:34" x14ac:dyDescent="0.25">
      <c r="A26" s="1"/>
      <c r="B26" s="48">
        <v>1126</v>
      </c>
      <c r="C26" s="49"/>
      <c r="D26" s="37" t="s">
        <v>29</v>
      </c>
      <c r="E26" s="1"/>
      <c r="F26" s="39">
        <f>VLOOKUP(B26,'2018 1ºS - Região N, NE e CO'!$B$8:$F$50,5,FALSE)</f>
        <v>317.76649746192896</v>
      </c>
      <c r="G26" s="40"/>
      <c r="H26" s="39" t="e">
        <f>#REF!</f>
        <v>#REF!</v>
      </c>
      <c r="I26" s="40"/>
      <c r="J26" s="39" t="e">
        <f>#REF!</f>
        <v>#REF!</v>
      </c>
      <c r="K26" s="41"/>
      <c r="L26" s="81">
        <f t="shared" si="0"/>
        <v>0.28434504792332277</v>
      </c>
      <c r="M26" s="59"/>
      <c r="N26" s="82">
        <f t="shared" si="1"/>
        <v>90.355329949238609</v>
      </c>
      <c r="O26" s="59"/>
      <c r="P26" s="34">
        <f>T26/(1-'Reaj 2018 - Região N, NE e CO'!$V$4)</f>
        <v>227.41116751269035</v>
      </c>
      <c r="Q26" s="63"/>
      <c r="R26" s="34">
        <f t="shared" si="2"/>
        <v>3.4111675126903549</v>
      </c>
      <c r="S26" s="59"/>
      <c r="T26" s="90">
        <f>'Reaj 2018 - Região N, NE e CO'!T72</f>
        <v>224</v>
      </c>
      <c r="U26" s="22"/>
      <c r="Y26" s="154" t="s">
        <v>216</v>
      </c>
    </row>
    <row r="27" spans="1:34" s="84" customFormat="1" x14ac:dyDescent="0.25">
      <c r="A27" s="1"/>
      <c r="B27" s="19">
        <v>1122</v>
      </c>
      <c r="C27" s="8"/>
      <c r="D27" s="37" t="s">
        <v>16</v>
      </c>
      <c r="E27" s="1"/>
      <c r="F27" s="39">
        <f>VLOOKUP(B27,'2018 1ºS - Região N, NE e CO'!$B$8:$F$50,5,FALSE)</f>
        <v>330.96446700507613</v>
      </c>
      <c r="G27" s="40"/>
      <c r="H27" s="39" t="e">
        <f>#REF!</f>
        <v>#REF!</v>
      </c>
      <c r="I27" s="40"/>
      <c r="J27" s="39" t="e">
        <f>#REF!</f>
        <v>#REF!</v>
      </c>
      <c r="K27" s="41"/>
      <c r="L27" s="81">
        <f t="shared" si="0"/>
        <v>0.24846625766871167</v>
      </c>
      <c r="M27" s="59"/>
      <c r="N27" s="82">
        <f t="shared" si="1"/>
        <v>82.233502538071065</v>
      </c>
      <c r="O27" s="59"/>
      <c r="P27" s="34">
        <f>T27/(1-'Reaj 2018 - Região N, NE e CO'!$V$4)</f>
        <v>248.73096446700507</v>
      </c>
      <c r="Q27" s="63"/>
      <c r="R27" s="34">
        <f t="shared" si="2"/>
        <v>3.7309644670050659</v>
      </c>
      <c r="S27" s="59"/>
      <c r="T27" s="90">
        <f>'Reaj 2018 - Região N, NE e CO'!T73</f>
        <v>245</v>
      </c>
      <c r="U27" s="83"/>
      <c r="W27" s="7"/>
      <c r="X27" s="7"/>
      <c r="Y27" s="154" t="s">
        <v>217</v>
      </c>
      <c r="Z27" s="7"/>
      <c r="AG27" s="7"/>
      <c r="AH27" s="7"/>
    </row>
    <row r="28" spans="1:34" s="84" customFormat="1" x14ac:dyDescent="0.25">
      <c r="A28" s="1"/>
      <c r="B28" s="19">
        <v>2009</v>
      </c>
      <c r="C28" s="8"/>
      <c r="D28" s="37" t="s">
        <v>37</v>
      </c>
      <c r="E28" s="94"/>
      <c r="F28" s="39">
        <f>VLOOKUP(B28,'2018 1ºS - Região N, NE e CO'!$B$8:$F$50,5,FALSE)</f>
        <v>312.69035532994923</v>
      </c>
      <c r="G28" s="40"/>
      <c r="H28" s="39" t="e">
        <f>#REF!</f>
        <v>#REF!</v>
      </c>
      <c r="I28" s="40"/>
      <c r="J28" s="39" t="e">
        <f>#REF!</f>
        <v>#REF!</v>
      </c>
      <c r="K28" s="41"/>
      <c r="L28" s="81">
        <f t="shared" si="0"/>
        <v>0.27272727272727271</v>
      </c>
      <c r="M28" s="59"/>
      <c r="N28" s="82">
        <f t="shared" si="1"/>
        <v>85.279187817258872</v>
      </c>
      <c r="O28" s="59"/>
      <c r="P28" s="34">
        <f>T28/(1-'Reaj 2018 - Região N, NE e CO'!$V$4)</f>
        <v>227.41116751269035</v>
      </c>
      <c r="Q28" s="63"/>
      <c r="R28" s="34">
        <f t="shared" si="2"/>
        <v>3.4111675126903549</v>
      </c>
      <c r="S28" s="59"/>
      <c r="T28" s="90">
        <f>'Reaj 2018 - Região N, NE e CO'!T74</f>
        <v>224</v>
      </c>
      <c r="U28" s="83"/>
      <c r="W28" s="7"/>
      <c r="X28" s="7"/>
      <c r="Y28" s="154" t="s">
        <v>218</v>
      </c>
      <c r="Z28" s="7"/>
      <c r="AG28" s="7"/>
      <c r="AH28" s="7"/>
    </row>
    <row r="29" spans="1:34" s="84" customFormat="1" x14ac:dyDescent="0.25">
      <c r="A29" s="1"/>
      <c r="B29" s="48">
        <v>1101</v>
      </c>
      <c r="C29" s="49"/>
      <c r="D29" s="37" t="s">
        <v>54</v>
      </c>
      <c r="E29" s="1"/>
      <c r="F29" s="39">
        <f>VLOOKUP(B29,'2018 1ºS - Região N, NE e CO'!$B$8:$F$50,5,FALSE)</f>
        <v>330.96446700507613</v>
      </c>
      <c r="G29" s="40"/>
      <c r="H29" s="39" t="e">
        <f>#REF!</f>
        <v>#REF!</v>
      </c>
      <c r="I29" s="40"/>
      <c r="J29" s="39" t="e">
        <f>#REF!</f>
        <v>#REF!</v>
      </c>
      <c r="K29" s="41"/>
      <c r="L29" s="81"/>
      <c r="M29" s="59"/>
      <c r="N29" s="82"/>
      <c r="O29" s="59"/>
      <c r="P29" s="34"/>
      <c r="Q29" s="63"/>
      <c r="R29" s="34"/>
      <c r="S29" s="59"/>
      <c r="T29" s="90"/>
      <c r="U29" s="83"/>
      <c r="W29" s="7"/>
      <c r="X29" s="7"/>
      <c r="Y29" s="154" t="s">
        <v>219</v>
      </c>
      <c r="Z29" s="7"/>
      <c r="AG29" s="7"/>
      <c r="AH29" s="7"/>
    </row>
    <row r="30" spans="1:34" x14ac:dyDescent="0.25">
      <c r="A30" s="1"/>
      <c r="B30" s="19">
        <v>2010</v>
      </c>
      <c r="C30" s="8"/>
      <c r="D30" s="37" t="s">
        <v>38</v>
      </c>
      <c r="E30" s="1"/>
      <c r="F30" s="39">
        <f>VLOOKUP(B30,'2018 1ºS - Região N, NE e CO'!$B$8:$F$50,5,FALSE)</f>
        <v>312.69035532994923</v>
      </c>
      <c r="G30" s="40"/>
      <c r="H30" s="39" t="e">
        <f>#REF!</f>
        <v>#REF!</v>
      </c>
      <c r="I30" s="40"/>
      <c r="J30" s="39" t="e">
        <f>#REF!</f>
        <v>#REF!</v>
      </c>
      <c r="K30" s="41"/>
      <c r="L30" s="81">
        <f t="shared" si="0"/>
        <v>0.27272727272727271</v>
      </c>
      <c r="M30" s="59"/>
      <c r="N30" s="82">
        <f t="shared" si="1"/>
        <v>85.279187817258872</v>
      </c>
      <c r="O30" s="59"/>
      <c r="P30" s="34">
        <f>T30/(1-'Reaj 2018 - Região N, NE e CO'!$V$4)</f>
        <v>227.41116751269035</v>
      </c>
      <c r="Q30" s="63"/>
      <c r="R30" s="34">
        <f t="shared" si="2"/>
        <v>3.4111675126903549</v>
      </c>
      <c r="S30" s="59"/>
      <c r="T30" s="90">
        <f>'Reaj 2018 - Região N, NE e CO'!T76</f>
        <v>224</v>
      </c>
      <c r="U30" s="22"/>
      <c r="Y30" s="154" t="s">
        <v>220</v>
      </c>
    </row>
    <row r="31" spans="1:34" x14ac:dyDescent="0.25">
      <c r="A31" s="1"/>
      <c r="B31" s="19">
        <v>1106</v>
      </c>
      <c r="C31" s="8"/>
      <c r="D31" s="37" t="s">
        <v>17</v>
      </c>
      <c r="E31" s="1"/>
      <c r="F31" s="39">
        <f>VLOOKUP(B31,'2018 1ºS - Região N, NE e CO'!$B$8:$F$50,5,FALSE)</f>
        <v>317.76649746192896</v>
      </c>
      <c r="G31" s="40"/>
      <c r="H31" s="39" t="e">
        <f>#REF!</f>
        <v>#REF!</v>
      </c>
      <c r="I31" s="40"/>
      <c r="J31" s="39" t="e">
        <f>#REF!</f>
        <v>#REF!</v>
      </c>
      <c r="K31" s="41"/>
      <c r="L31" s="81">
        <f t="shared" si="0"/>
        <v>0.28434504792332277</v>
      </c>
      <c r="M31" s="59"/>
      <c r="N31" s="82">
        <f t="shared" si="1"/>
        <v>90.355329949238609</v>
      </c>
      <c r="O31" s="59"/>
      <c r="P31" s="34">
        <f>T31/(1-'Reaj 2018 - Região N, NE e CO'!$V$4)</f>
        <v>227.41116751269035</v>
      </c>
      <c r="Q31" s="63"/>
      <c r="R31" s="34">
        <f t="shared" si="2"/>
        <v>3.4111675126903549</v>
      </c>
      <c r="S31" s="59"/>
      <c r="T31" s="90">
        <f>'Reaj 2018 - Região N, NE e CO'!T77</f>
        <v>224</v>
      </c>
      <c r="U31" s="22"/>
      <c r="Y31" s="154" t="s">
        <v>221</v>
      </c>
    </row>
    <row r="32" spans="1:34" x14ac:dyDescent="0.25">
      <c r="A32" s="1"/>
      <c r="B32" s="19">
        <v>1131</v>
      </c>
      <c r="C32" s="8"/>
      <c r="D32" s="37" t="s">
        <v>18</v>
      </c>
      <c r="E32" s="1"/>
      <c r="F32" s="39">
        <f>VLOOKUP(B32,'2018 1ºS - Região N, NE e CO'!$B$8:$F$50,5,FALSE)</f>
        <v>317.76649746192896</v>
      </c>
      <c r="G32" s="40"/>
      <c r="H32" s="39" t="e">
        <f>#REF!</f>
        <v>#REF!</v>
      </c>
      <c r="I32" s="40"/>
      <c r="J32" s="39" t="e">
        <f>#REF!</f>
        <v>#REF!</v>
      </c>
      <c r="K32" s="41"/>
      <c r="L32" s="81">
        <f t="shared" si="0"/>
        <v>0.28434504792332277</v>
      </c>
      <c r="M32" s="59"/>
      <c r="N32" s="82">
        <f t="shared" si="1"/>
        <v>90.355329949238609</v>
      </c>
      <c r="O32" s="59"/>
      <c r="P32" s="34">
        <f>T32/(1-'Reaj 2018 - Região N, NE e CO'!$V$4)</f>
        <v>227.41116751269035</v>
      </c>
      <c r="Q32" s="63"/>
      <c r="R32" s="34">
        <f t="shared" si="2"/>
        <v>3.4111675126903549</v>
      </c>
      <c r="S32" s="59"/>
      <c r="T32" s="90">
        <f>'Reaj 2018 - Região N, NE e CO'!T78</f>
        <v>224</v>
      </c>
      <c r="U32" s="22"/>
      <c r="Y32" s="154" t="s">
        <v>222</v>
      </c>
    </row>
    <row r="33" spans="1:34" s="33" customFormat="1" x14ac:dyDescent="0.25">
      <c r="A33" s="57"/>
      <c r="B33" s="19">
        <v>1104</v>
      </c>
      <c r="C33" s="8"/>
      <c r="D33" s="37" t="s">
        <v>47</v>
      </c>
      <c r="E33" s="57"/>
      <c r="F33" s="39">
        <f>VLOOKUP(B33,'2018 1ºS - Região N, NE e CO'!$B$8:$F$50,5,FALSE)</f>
        <v>257.86802030456852</v>
      </c>
      <c r="G33" s="40"/>
      <c r="H33" s="39" t="e">
        <f>#REF!</f>
        <v>#REF!</v>
      </c>
      <c r="I33" s="40"/>
      <c r="J33" s="39" t="e">
        <f>#REF!</f>
        <v>#REF!</v>
      </c>
      <c r="K33" s="41"/>
      <c r="L33" s="81">
        <f t="shared" si="0"/>
        <v>0.11811023622047241</v>
      </c>
      <c r="M33" s="59"/>
      <c r="N33" s="82">
        <f t="shared" si="1"/>
        <v>30.456852791878163</v>
      </c>
      <c r="O33" s="59"/>
      <c r="P33" s="34">
        <f>T33/(1-'Reaj 2018 - Região N, NE e CO'!$V$4)</f>
        <v>227.41116751269035</v>
      </c>
      <c r="Q33" s="63"/>
      <c r="R33" s="34">
        <f t="shared" si="2"/>
        <v>3.4111675126903549</v>
      </c>
      <c r="S33" s="59"/>
      <c r="T33" s="90">
        <f>'Reaj 2018 - Região N, NE e CO'!T79</f>
        <v>224</v>
      </c>
      <c r="U33" s="129"/>
      <c r="W33" s="7"/>
      <c r="X33" s="7"/>
      <c r="Y33" s="154" t="s">
        <v>223</v>
      </c>
      <c r="Z33" s="7"/>
    </row>
    <row r="34" spans="1:34" s="33" customFormat="1" x14ac:dyDescent="0.25">
      <c r="A34" s="57"/>
      <c r="B34" s="48">
        <v>1111</v>
      </c>
      <c r="C34" s="49"/>
      <c r="D34" s="37" t="s">
        <v>28</v>
      </c>
      <c r="E34" s="57"/>
      <c r="F34" s="39">
        <f>VLOOKUP(B34,'2018 1ºS - Região N, NE e CO'!$B$8:$F$50,5,FALSE)</f>
        <v>330.96446700507613</v>
      </c>
      <c r="G34" s="40"/>
      <c r="H34" s="39" t="e">
        <f>#REF!</f>
        <v>#REF!</v>
      </c>
      <c r="I34" s="40"/>
      <c r="J34" s="39" t="e">
        <f>#REF!</f>
        <v>#REF!</v>
      </c>
      <c r="K34" s="41"/>
      <c r="L34" s="81"/>
      <c r="M34" s="59"/>
      <c r="N34" s="82"/>
      <c r="O34" s="59"/>
      <c r="P34" s="34"/>
      <c r="Q34" s="63"/>
      <c r="R34" s="34"/>
      <c r="S34" s="59"/>
      <c r="T34" s="90"/>
      <c r="U34" s="129"/>
      <c r="W34" s="7"/>
      <c r="X34" s="7"/>
      <c r="Y34" s="154" t="s">
        <v>224</v>
      </c>
      <c r="Z34" s="7"/>
    </row>
    <row r="35" spans="1:34" s="33" customFormat="1" x14ac:dyDescent="0.25">
      <c r="A35" s="57"/>
      <c r="B35" s="19">
        <v>2006</v>
      </c>
      <c r="C35" s="8"/>
      <c r="D35" s="37" t="s">
        <v>39</v>
      </c>
      <c r="E35" s="57"/>
      <c r="F35" s="39">
        <f>VLOOKUP(B35,'2018 1ºS - Região N, NE e CO'!$B$8:$F$50,5,FALSE)</f>
        <v>312.69035532994923</v>
      </c>
      <c r="G35" s="40"/>
      <c r="H35" s="39" t="e">
        <f>#REF!</f>
        <v>#REF!</v>
      </c>
      <c r="I35" s="40"/>
      <c r="J35" s="39" t="e">
        <f>#REF!</f>
        <v>#REF!</v>
      </c>
      <c r="K35" s="41"/>
      <c r="L35" s="81">
        <f t="shared" si="0"/>
        <v>0.27272727272727271</v>
      </c>
      <c r="M35" s="59"/>
      <c r="N35" s="82">
        <f t="shared" si="1"/>
        <v>85.279187817258872</v>
      </c>
      <c r="O35" s="59"/>
      <c r="P35" s="34">
        <f>T35/(1-'Reaj 2018 - Região N, NE e CO'!$V$4)</f>
        <v>227.41116751269035</v>
      </c>
      <c r="Q35" s="63"/>
      <c r="R35" s="34">
        <f t="shared" si="2"/>
        <v>3.4111675126903549</v>
      </c>
      <c r="S35" s="59"/>
      <c r="T35" s="90">
        <f>'Reaj 2018 - Região N, NE e CO'!T81</f>
        <v>224</v>
      </c>
      <c r="U35" s="129"/>
      <c r="W35" s="7"/>
      <c r="X35" s="7"/>
      <c r="Y35" s="154" t="s">
        <v>225</v>
      </c>
      <c r="Z35" s="7"/>
    </row>
    <row r="36" spans="1:34" s="138" customFormat="1" ht="30" x14ac:dyDescent="0.25">
      <c r="A36" s="57"/>
      <c r="B36" s="19">
        <v>1102</v>
      </c>
      <c r="C36" s="8"/>
      <c r="D36" s="37" t="s">
        <v>58</v>
      </c>
      <c r="E36" s="57"/>
      <c r="F36" s="39">
        <f>VLOOKUP(B36,'2018 1ºS - Região N, NE e CO'!$B$8:$F$50,5,FALSE)</f>
        <v>330.96446700507613</v>
      </c>
      <c r="G36" s="40"/>
      <c r="H36" s="39" t="e">
        <f>#REF!</f>
        <v>#REF!</v>
      </c>
      <c r="I36" s="40"/>
      <c r="J36" s="39" t="e">
        <f>#REF!</f>
        <v>#REF!</v>
      </c>
      <c r="K36" s="41"/>
      <c r="L36" s="81">
        <f t="shared" si="0"/>
        <v>0.24846625766871167</v>
      </c>
      <c r="M36" s="59"/>
      <c r="N36" s="82">
        <f t="shared" si="1"/>
        <v>82.233502538071065</v>
      </c>
      <c r="O36" s="59"/>
      <c r="P36" s="137">
        <f>T36/(1-'Reaj 2018 - Região N, NE e CO'!$V$4)</f>
        <v>248.73096446700507</v>
      </c>
      <c r="Q36" s="63"/>
      <c r="R36" s="137">
        <f t="shared" si="2"/>
        <v>3.7309644670050659</v>
      </c>
      <c r="S36" s="59"/>
      <c r="T36" s="90">
        <f>'Reaj 2018 - Região N, NE e CO'!T82</f>
        <v>245</v>
      </c>
      <c r="U36" s="128"/>
      <c r="W36" s="7"/>
      <c r="X36" s="7"/>
      <c r="Y36" s="154" t="s">
        <v>226</v>
      </c>
      <c r="Z36" s="7"/>
    </row>
    <row r="37" spans="1:34" s="33" customFormat="1" x14ac:dyDescent="0.25">
      <c r="A37" s="57"/>
      <c r="B37" s="19">
        <v>2005</v>
      </c>
      <c r="C37" s="8"/>
      <c r="D37" s="37" t="s">
        <v>40</v>
      </c>
      <c r="E37" s="57"/>
      <c r="F37" s="39">
        <f>VLOOKUP(B37,'2018 1ºS - Região N, NE e CO'!$B$8:$F$50,5,FALSE)</f>
        <v>312.69035532994923</v>
      </c>
      <c r="G37" s="40"/>
      <c r="H37" s="39" t="e">
        <f>#REF!</f>
        <v>#REF!</v>
      </c>
      <c r="I37" s="40"/>
      <c r="J37" s="39" t="e">
        <f>#REF!</f>
        <v>#REF!</v>
      </c>
      <c r="K37" s="41"/>
      <c r="L37" s="81">
        <f t="shared" si="0"/>
        <v>0.27272727272727271</v>
      </c>
      <c r="M37" s="59"/>
      <c r="N37" s="82">
        <f t="shared" si="1"/>
        <v>85.279187817258872</v>
      </c>
      <c r="O37" s="59"/>
      <c r="P37" s="137">
        <f>T37/(1-'Reaj 2018 - Região N, NE e CO'!$V$4)</f>
        <v>227.41116751269035</v>
      </c>
      <c r="Q37" s="63"/>
      <c r="R37" s="137">
        <f t="shared" si="2"/>
        <v>3.4111675126903549</v>
      </c>
      <c r="S37" s="59"/>
      <c r="T37" s="90">
        <f>'Reaj 2018 - Região N, NE e CO'!T83</f>
        <v>224</v>
      </c>
      <c r="U37" s="129"/>
      <c r="W37" s="7"/>
      <c r="X37" s="7"/>
      <c r="Y37" s="154" t="s">
        <v>227</v>
      </c>
      <c r="Z37" s="7"/>
    </row>
    <row r="38" spans="1:34" s="33" customFormat="1" ht="30" x14ac:dyDescent="0.25">
      <c r="A38" s="57"/>
      <c r="B38" s="19">
        <v>1108</v>
      </c>
      <c r="C38" s="8"/>
      <c r="D38" s="37" t="s">
        <v>59</v>
      </c>
      <c r="E38" s="57"/>
      <c r="F38" s="39">
        <f>VLOOKUP(B38,'2018 1ºS - Região N, NE e CO'!$B$8:$F$50,5,FALSE)</f>
        <v>317.76649746192896</v>
      </c>
      <c r="G38" s="40"/>
      <c r="H38" s="39" t="e">
        <f>#REF!</f>
        <v>#REF!</v>
      </c>
      <c r="I38" s="40"/>
      <c r="J38" s="39" t="e">
        <f>#REF!</f>
        <v>#REF!</v>
      </c>
      <c r="K38" s="41"/>
      <c r="L38" s="81">
        <f t="shared" ref="L38:L42" si="3">IF(T38="","",N38/F38)</f>
        <v>0.28434504792332277</v>
      </c>
      <c r="M38" s="59"/>
      <c r="N38" s="82">
        <f t="shared" ref="N38:N42" si="4">IF(T38="","",F38-P38)</f>
        <v>90.355329949238609</v>
      </c>
      <c r="O38" s="59"/>
      <c r="P38" s="137">
        <f>T38/(1-'Reaj 2018 - Região N, NE e CO'!$V$4)</f>
        <v>227.41116751269035</v>
      </c>
      <c r="Q38" s="63"/>
      <c r="R38" s="137">
        <f t="shared" ref="R38:R42" si="5">IF(T38="","",P38-T38)</f>
        <v>3.4111675126903549</v>
      </c>
      <c r="S38" s="59"/>
      <c r="T38" s="90">
        <f>'Reaj 2018 - Região N, NE e CO'!T84</f>
        <v>224</v>
      </c>
      <c r="U38" s="129"/>
      <c r="W38" s="7"/>
      <c r="X38" s="7"/>
      <c r="Y38" s="154" t="s">
        <v>228</v>
      </c>
    </row>
    <row r="39" spans="1:34" s="33" customFormat="1" x14ac:dyDescent="0.25">
      <c r="A39" s="57"/>
      <c r="B39" s="19">
        <v>1127</v>
      </c>
      <c r="C39" s="8"/>
      <c r="D39" s="37" t="s">
        <v>48</v>
      </c>
      <c r="E39" s="57"/>
      <c r="F39" s="39">
        <f>VLOOKUP(B39,'2018 1ºS - Região N, NE e CO'!$B$8:$F$50,5,FALSE)</f>
        <v>282.23350253807109</v>
      </c>
      <c r="G39" s="40"/>
      <c r="H39" s="39" t="e">
        <f>#REF!</f>
        <v>#REF!</v>
      </c>
      <c r="I39" s="40"/>
      <c r="J39" s="39" t="e">
        <f>#REF!</f>
        <v>#REF!</v>
      </c>
      <c r="K39" s="41"/>
      <c r="L39" s="81">
        <f t="shared" si="3"/>
        <v>0.19424460431654683</v>
      </c>
      <c r="M39" s="59"/>
      <c r="N39" s="82">
        <f t="shared" si="4"/>
        <v>54.822335025380738</v>
      </c>
      <c r="O39" s="59"/>
      <c r="P39" s="137">
        <f>T39/(1-'Reaj 2018 - Região N, NE e CO'!$V$4)</f>
        <v>227.41116751269035</v>
      </c>
      <c r="Q39" s="63"/>
      <c r="R39" s="137">
        <f t="shared" si="5"/>
        <v>3.4111675126903549</v>
      </c>
      <c r="S39" s="59"/>
      <c r="T39" s="90">
        <f>'Reaj 2018 - Região N, NE e CO'!T85</f>
        <v>224</v>
      </c>
      <c r="U39" s="129"/>
      <c r="W39" s="7"/>
      <c r="X39" s="7"/>
      <c r="Y39" s="154" t="s">
        <v>229</v>
      </c>
    </row>
    <row r="40" spans="1:34" s="33" customFormat="1" x14ac:dyDescent="0.25">
      <c r="A40" s="57"/>
      <c r="B40" s="19">
        <v>1123</v>
      </c>
      <c r="C40" s="8"/>
      <c r="D40" s="37" t="s">
        <v>20</v>
      </c>
      <c r="E40" s="57"/>
      <c r="F40" s="39">
        <f>VLOOKUP(B40,'2018 1ºS - Região N, NE e CO'!$B$8:$F$50,5,FALSE)</f>
        <v>367.51269035532994</v>
      </c>
      <c r="G40" s="40"/>
      <c r="H40" s="39" t="e">
        <f>#REF!</f>
        <v>#REF!</v>
      </c>
      <c r="I40" s="40"/>
      <c r="J40" s="39" t="e">
        <f>#REF!</f>
        <v>#REF!</v>
      </c>
      <c r="K40" s="41"/>
      <c r="L40" s="81"/>
      <c r="M40" s="59"/>
      <c r="N40" s="82"/>
      <c r="O40" s="59"/>
      <c r="P40" s="137"/>
      <c r="Q40" s="63"/>
      <c r="R40" s="137"/>
      <c r="S40" s="59"/>
      <c r="T40" s="90"/>
      <c r="U40" s="129"/>
    </row>
    <row r="41" spans="1:34" s="33" customFormat="1" x14ac:dyDescent="0.25">
      <c r="A41" s="57"/>
      <c r="B41" s="19">
        <v>1103</v>
      </c>
      <c r="C41" s="8"/>
      <c r="D41" s="37" t="s">
        <v>21</v>
      </c>
      <c r="E41" s="57"/>
      <c r="F41" s="39">
        <f>VLOOKUP(B41,'2018 1ºS - Região N, NE e CO'!$B$8:$F$50,5,FALSE)</f>
        <v>367.51269035532994</v>
      </c>
      <c r="G41" s="40"/>
      <c r="H41" s="39" t="e">
        <f>#REF!</f>
        <v>#REF!</v>
      </c>
      <c r="I41" s="40"/>
      <c r="J41" s="39" t="e">
        <f>#REF!</f>
        <v>#REF!</v>
      </c>
      <c r="K41" s="41"/>
      <c r="L41" s="81">
        <f t="shared" si="3"/>
        <v>0.32320441988950277</v>
      </c>
      <c r="M41" s="59"/>
      <c r="N41" s="82">
        <f t="shared" si="4"/>
        <v>118.78172588832487</v>
      </c>
      <c r="O41" s="59"/>
      <c r="P41" s="137">
        <f>T41/(1-'Reaj 2018 - Região N, NE e CO'!$V$4)</f>
        <v>248.73096446700507</v>
      </c>
      <c r="Q41" s="63"/>
      <c r="R41" s="137">
        <f t="shared" si="5"/>
        <v>3.7309644670050659</v>
      </c>
      <c r="S41" s="59"/>
      <c r="T41" s="90">
        <f>'Reaj 2018 - Região N, NE e CO'!T87</f>
        <v>245</v>
      </c>
      <c r="U41" s="129"/>
    </row>
    <row r="42" spans="1:34" s="33" customFormat="1" x14ac:dyDescent="0.25">
      <c r="A42" s="57"/>
      <c r="B42" s="19">
        <v>1163</v>
      </c>
      <c r="C42" s="8"/>
      <c r="D42" s="37" t="s">
        <v>22</v>
      </c>
      <c r="E42" s="57"/>
      <c r="F42" s="39">
        <f>VLOOKUP(B42,'2018 1ºS - Região N, NE e CO'!$B$8:$F$50,5,FALSE)</f>
        <v>313.70558375634516</v>
      </c>
      <c r="G42" s="40"/>
      <c r="H42" s="39" t="e">
        <f>#REF!</f>
        <v>#REF!</v>
      </c>
      <c r="I42" s="40"/>
      <c r="J42" s="39" t="e">
        <f>#REF!</f>
        <v>#REF!</v>
      </c>
      <c r="K42" s="41"/>
      <c r="L42" s="81">
        <f t="shared" si="3"/>
        <v>0.34304207119741092</v>
      </c>
      <c r="M42" s="59"/>
      <c r="N42" s="82">
        <f t="shared" si="4"/>
        <v>107.61421319796952</v>
      </c>
      <c r="O42" s="59"/>
      <c r="P42" s="137">
        <f>T42/(1-'Reaj 2018 - Região N, NE e CO'!$V$4)</f>
        <v>206.09137055837564</v>
      </c>
      <c r="Q42" s="63"/>
      <c r="R42" s="137">
        <f t="shared" si="5"/>
        <v>3.0913705583756439</v>
      </c>
      <c r="S42" s="59"/>
      <c r="T42" s="90">
        <f>'Reaj 2018 - Região N, NE e CO'!T88</f>
        <v>203</v>
      </c>
      <c r="U42" s="129"/>
    </row>
    <row r="43" spans="1:34" s="33" customFormat="1" x14ac:dyDescent="0.25">
      <c r="A43" s="57"/>
      <c r="B43" s="130"/>
      <c r="C43" s="43"/>
      <c r="D43" s="121"/>
      <c r="E43" s="57"/>
      <c r="F43" s="44"/>
      <c r="G43" s="45"/>
      <c r="H43" s="44"/>
      <c r="I43" s="45"/>
      <c r="J43" s="44"/>
      <c r="K43" s="122"/>
      <c r="L43" s="123"/>
      <c r="M43" s="122"/>
      <c r="N43" s="124"/>
      <c r="O43" s="122"/>
      <c r="P43" s="126"/>
      <c r="Q43" s="125"/>
      <c r="R43" s="126"/>
      <c r="S43" s="122"/>
      <c r="T43" s="127"/>
      <c r="U43" s="129"/>
    </row>
    <row r="44" spans="1:34" s="33" customFormat="1" x14ac:dyDescent="0.25">
      <c r="A44" s="57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123"/>
      <c r="M44" s="122"/>
      <c r="N44" s="124"/>
      <c r="O44" s="122"/>
      <c r="P44" s="126"/>
      <c r="Q44" s="125"/>
      <c r="R44" s="126"/>
      <c r="S44" s="122"/>
      <c r="T44" s="127"/>
      <c r="U44" s="129"/>
      <c r="W44" s="7"/>
    </row>
    <row r="45" spans="1:34" ht="4.9000000000000004" customHeight="1" x14ac:dyDescent="0.25">
      <c r="A45" s="8"/>
      <c r="B45" s="23"/>
      <c r="C45" s="8"/>
      <c r="D45" s="21"/>
      <c r="E45" s="21"/>
      <c r="F45" s="21"/>
      <c r="G45" s="8"/>
      <c r="H45" s="8"/>
      <c r="I45" s="8"/>
      <c r="J45" s="24"/>
      <c r="K45" s="21"/>
      <c r="M45" s="60"/>
      <c r="O45" s="60"/>
      <c r="P45" s="84"/>
      <c r="Q45" s="91"/>
      <c r="R45" s="84"/>
      <c r="S45" s="91"/>
      <c r="T45" s="92"/>
      <c r="AG45" s="7" t="str">
        <f t="shared" ref="AG45" si="6">B45&amp;D45&amp;F45&amp;L45&amp;N45&amp;P45&amp;R45&amp;T45</f>
        <v/>
      </c>
      <c r="AH45" s="7" t="e">
        <v>#N/A</v>
      </c>
    </row>
    <row r="46" spans="1:34" x14ac:dyDescent="0.25">
      <c r="A46" s="25"/>
      <c r="B46" s="169" t="s">
        <v>23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</row>
    <row r="47" spans="1:34" ht="21.75" customHeight="1" x14ac:dyDescent="0.25">
      <c r="A47" s="8"/>
      <c r="B47" s="23"/>
      <c r="C47" s="8"/>
      <c r="D47" s="21"/>
      <c r="E47" s="21"/>
      <c r="F47" s="21"/>
      <c r="G47" s="8"/>
      <c r="H47" s="8"/>
      <c r="I47" s="8"/>
      <c r="J47" s="24"/>
      <c r="K47" s="21"/>
      <c r="M47" s="60"/>
      <c r="O47" s="60"/>
      <c r="Q47" s="60"/>
      <c r="S47" s="60"/>
    </row>
    <row r="48" spans="1:34" x14ac:dyDescent="0.25">
      <c r="A48" s="27"/>
      <c r="B48" s="166" t="s">
        <v>24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</row>
    <row r="49" spans="1:21" ht="15" customHeight="1" x14ac:dyDescent="0.25">
      <c r="A49" s="8"/>
      <c r="B49" s="165"/>
      <c r="C49" s="165"/>
      <c r="D49" s="165"/>
      <c r="E49" s="165"/>
      <c r="F49" s="165"/>
      <c r="G49" s="165"/>
      <c r="H49" s="165"/>
      <c r="I49" s="165"/>
      <c r="J49" s="165"/>
      <c r="K49" s="8"/>
      <c r="M49" s="43"/>
      <c r="O49" s="43"/>
      <c r="Q49" s="43"/>
      <c r="S49" s="43"/>
    </row>
    <row r="50" spans="1:21" x14ac:dyDescent="0.25">
      <c r="A50" s="27"/>
      <c r="B50" s="171"/>
      <c r="C50" s="171"/>
      <c r="D50" s="171"/>
      <c r="E50" s="171"/>
      <c r="F50" s="171"/>
      <c r="G50" s="171"/>
      <c r="H50" s="171"/>
      <c r="I50" s="171"/>
      <c r="J50" s="171"/>
      <c r="K50" s="143"/>
      <c r="M50" s="61"/>
      <c r="O50" s="61"/>
      <c r="Q50" s="61"/>
      <c r="S50" s="61"/>
    </row>
    <row r="51" spans="1:21" x14ac:dyDescent="0.25">
      <c r="A51" s="27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61"/>
      <c r="Q51" s="61"/>
      <c r="S51" s="61"/>
    </row>
    <row r="52" spans="1:21" ht="15" customHeight="1" x14ac:dyDescent="0.25">
      <c r="A52" s="27"/>
      <c r="B52" s="166" t="s">
        <v>73</v>
      </c>
      <c r="C52" s="166"/>
      <c r="D52" s="166"/>
      <c r="E52" s="166"/>
      <c r="F52" s="166"/>
      <c r="G52" s="166"/>
      <c r="H52" s="166"/>
      <c r="I52" s="166"/>
      <c r="J52" s="166"/>
      <c r="K52" s="143"/>
      <c r="M52" s="61"/>
      <c r="O52" s="61"/>
      <c r="Q52" s="61"/>
      <c r="S52" s="61"/>
    </row>
    <row r="53" spans="1:21" ht="15" customHeight="1" x14ac:dyDescent="0.25">
      <c r="A53" s="27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M53" s="61"/>
      <c r="O53" s="61"/>
      <c r="Q53" s="61"/>
      <c r="S53" s="61"/>
    </row>
    <row r="54" spans="1:21" x14ac:dyDescent="0.25">
      <c r="A54" s="20"/>
      <c r="B54" s="27"/>
      <c r="C54" s="8"/>
      <c r="D54" s="27"/>
      <c r="E54" s="27"/>
      <c r="F54" s="27"/>
      <c r="G54" s="8"/>
      <c r="H54" s="27"/>
      <c r="I54" s="8"/>
      <c r="J54" s="27"/>
      <c r="K54" s="27"/>
      <c r="M54" s="62"/>
      <c r="O54" s="62"/>
      <c r="Q54" s="62"/>
      <c r="S54" s="62"/>
    </row>
    <row r="55" spans="1:21" ht="15.75" customHeight="1" x14ac:dyDescent="0.25">
      <c r="A55" s="20"/>
      <c r="B55" s="167" t="s">
        <v>74</v>
      </c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</row>
    <row r="56" spans="1:21" ht="15.75" customHeight="1" x14ac:dyDescent="0.25">
      <c r="B56" s="167" t="s">
        <v>75</v>
      </c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</row>
  </sheetData>
  <sortState ref="W9:W16">
    <sortCondition ref="W9"/>
  </sortState>
  <mergeCells count="11">
    <mergeCell ref="B50:J50"/>
    <mergeCell ref="B51:N51"/>
    <mergeCell ref="B52:J52"/>
    <mergeCell ref="B55:U55"/>
    <mergeCell ref="B56:U56"/>
    <mergeCell ref="B49:J49"/>
    <mergeCell ref="B2:S2"/>
    <mergeCell ref="B3:S3"/>
    <mergeCell ref="B4:T5"/>
    <mergeCell ref="B46:S46"/>
    <mergeCell ref="B48:S48"/>
  </mergeCells>
  <printOptions horizontalCentered="1"/>
  <pageMargins left="0.35433070866141736" right="0.39370078740157483" top="1.3779527559055118" bottom="0.78740157480314965" header="0.31496062992125984" footer="0.31496062992125984"/>
  <pageSetup paperSize="9" scale="42" orientation="portrait" r:id="rId1"/>
  <headerFooter>
    <oddHeader>&amp;R&amp;"Arial,Negrito"&amp;18Anexo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59"/>
  <sheetViews>
    <sheetView showGridLines="0" topLeftCell="U1" zoomScale="80" zoomScaleNormal="80" workbookViewId="0">
      <pane ySplit="6" topLeftCell="A43" activePane="bottomLeft" state="frozen"/>
      <selection activeCell="AU141" sqref="AU141"/>
      <selection pane="bottomLeft" activeCell="AK45" sqref="AK45:AL57"/>
    </sheetView>
  </sheetViews>
  <sheetFormatPr defaultColWidth="9.140625" defaultRowHeight="15.75" x14ac:dyDescent="0.25"/>
  <cols>
    <col min="1" max="1" width="6.570312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10" width="15.42578125" style="7" customWidth="1"/>
    <col min="11" max="11" width="15.28515625" style="7" customWidth="1"/>
    <col min="12" max="12" width="19.42578125" style="7" customWidth="1"/>
    <col min="13" max="13" width="18.140625" style="7" customWidth="1"/>
    <col min="14" max="14" width="1.7109375" style="7" customWidth="1"/>
    <col min="15" max="15" width="15.85546875" style="7" customWidth="1"/>
    <col min="16" max="19" width="16.42578125" style="7" customWidth="1"/>
    <col min="20" max="20" width="15.5703125" style="7" customWidth="1"/>
    <col min="21" max="21" width="18.85546875" style="7" customWidth="1"/>
    <col min="22" max="22" width="18.5703125" style="7" customWidth="1"/>
    <col min="23" max="23" width="2.28515625" customWidth="1"/>
    <col min="24" max="24" width="13.85546875" style="7" customWidth="1"/>
    <col min="25" max="25" width="13.5703125" style="7" bestFit="1" customWidth="1"/>
    <col min="26" max="26" width="13.42578125" style="7" bestFit="1" customWidth="1"/>
    <col min="27" max="27" width="11.28515625" style="7" customWidth="1"/>
    <col min="28" max="29" width="9.140625" style="7"/>
    <col min="30" max="30" width="13.5703125" style="7" bestFit="1" customWidth="1"/>
    <col min="31" max="32" width="9.140625" style="7"/>
    <col min="33" max="34" width="15.140625" style="7" bestFit="1" customWidth="1"/>
    <col min="35" max="37" width="9.140625" style="7"/>
    <col min="38" max="38" width="13.5703125" style="7" bestFit="1" customWidth="1"/>
    <col min="39" max="16384" width="9.140625" style="7"/>
  </cols>
  <sheetData>
    <row r="1" spans="1:44" s="5" customFormat="1" ht="12.75" customHeight="1" x14ac:dyDescent="0.25">
      <c r="A1" s="1"/>
      <c r="B1" s="2"/>
      <c r="C1" s="1"/>
      <c r="D1" s="3"/>
      <c r="E1" s="1"/>
      <c r="F1" s="4"/>
      <c r="G1" s="4"/>
      <c r="H1" s="4"/>
      <c r="I1" s="4"/>
      <c r="J1" s="4"/>
      <c r="K1" s="4"/>
      <c r="L1" s="4"/>
      <c r="N1" s="6"/>
      <c r="W1"/>
    </row>
    <row r="2" spans="1:44" ht="23.25" customHeight="1" x14ac:dyDescent="0.25">
      <c r="A2" s="1"/>
      <c r="B2" s="47"/>
      <c r="C2" s="47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1"/>
      <c r="O2" s="164" t="s">
        <v>72</v>
      </c>
      <c r="P2" s="164"/>
      <c r="Q2" s="164"/>
      <c r="R2" s="164"/>
      <c r="S2" s="164"/>
    </row>
    <row r="3" spans="1:44" s="5" customFormat="1" ht="23.25" customHeight="1" x14ac:dyDescent="0.25">
      <c r="A3" s="1"/>
      <c r="B3" s="47"/>
      <c r="C3" s="47"/>
      <c r="D3" s="47" t="s">
        <v>121</v>
      </c>
      <c r="E3" s="47"/>
      <c r="F3" s="47"/>
      <c r="G3" s="47"/>
      <c r="H3" s="47"/>
      <c r="I3" s="47"/>
      <c r="J3" s="47"/>
      <c r="K3" s="47"/>
      <c r="L3" s="47"/>
      <c r="M3" s="47"/>
      <c r="N3" s="6"/>
      <c r="O3"/>
      <c r="P3" s="31"/>
      <c r="Q3" s="31"/>
      <c r="R3" s="31"/>
      <c r="S3" s="31"/>
      <c r="W3"/>
    </row>
    <row r="4" spans="1:44" ht="15.75" customHeight="1" x14ac:dyDescent="0.25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34</v>
      </c>
      <c r="M4" s="55">
        <v>1.4999999999999999E-2</v>
      </c>
      <c r="N4" s="1"/>
      <c r="O4"/>
      <c r="P4" s="31"/>
      <c r="Q4" s="31"/>
      <c r="R4" s="31"/>
      <c r="S4" s="116" t="s">
        <v>35</v>
      </c>
      <c r="T4" s="32">
        <v>6.5000000000000002E-2</v>
      </c>
      <c r="U4" s="54" t="s">
        <v>34</v>
      </c>
      <c r="V4" s="55">
        <v>1.4999999999999999E-2</v>
      </c>
      <c r="Z4" s="118"/>
    </row>
    <row r="5" spans="1:44" ht="24" customHeight="1" x14ac:dyDescent="0.25">
      <c r="A5" s="1"/>
      <c r="B5" s="46"/>
      <c r="C5" s="46"/>
      <c r="D5" s="46" t="s">
        <v>23</v>
      </c>
      <c r="E5" s="46"/>
      <c r="F5" s="46"/>
      <c r="G5" s="46"/>
      <c r="H5" s="46"/>
      <c r="I5" s="46"/>
      <c r="J5" s="46"/>
      <c r="K5" s="46"/>
      <c r="L5" s="46"/>
      <c r="M5" s="46"/>
      <c r="N5" s="1"/>
    </row>
    <row r="6" spans="1:44" ht="58.9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01" t="s">
        <v>33</v>
      </c>
      <c r="H6" s="101" t="s">
        <v>42</v>
      </c>
      <c r="I6" s="101" t="s">
        <v>51</v>
      </c>
      <c r="J6" s="15" t="s">
        <v>4</v>
      </c>
      <c r="K6" s="15" t="s">
        <v>5</v>
      </c>
      <c r="L6" s="15" t="s">
        <v>6</v>
      </c>
      <c r="M6" s="16" t="s">
        <v>7</v>
      </c>
      <c r="N6" s="11"/>
      <c r="O6" s="35" t="s">
        <v>3</v>
      </c>
      <c r="P6" s="101" t="s">
        <v>33</v>
      </c>
      <c r="Q6" s="101" t="s">
        <v>42</v>
      </c>
      <c r="R6" s="101" t="s">
        <v>51</v>
      </c>
      <c r="S6" s="35" t="s">
        <v>4</v>
      </c>
      <c r="T6" s="35" t="s">
        <v>5</v>
      </c>
      <c r="U6" s="35" t="s">
        <v>6</v>
      </c>
      <c r="V6" s="36" t="s">
        <v>7</v>
      </c>
      <c r="X6" s="102" t="s">
        <v>60</v>
      </c>
      <c r="Y6" s="102" t="s">
        <v>61</v>
      </c>
      <c r="Z6" s="102" t="s">
        <v>62</v>
      </c>
      <c r="AA6" s="102" t="s">
        <v>63</v>
      </c>
      <c r="AB6" s="102" t="s">
        <v>64</v>
      </c>
      <c r="AC6" s="102" t="s">
        <v>65</v>
      </c>
      <c r="AD6" s="103"/>
      <c r="AE6" s="104" t="s">
        <v>66</v>
      </c>
      <c r="AF6"/>
      <c r="AG6"/>
      <c r="AH6"/>
      <c r="AJ6" s="104" t="s">
        <v>67</v>
      </c>
      <c r="AK6"/>
      <c r="AL6"/>
      <c r="AM6" s="104"/>
      <c r="AN6"/>
      <c r="AO6"/>
      <c r="AP6"/>
      <c r="AQ6"/>
      <c r="AR6" s="104"/>
    </row>
    <row r="7" spans="1:44" customFormat="1" ht="15" x14ac:dyDescent="0.25"/>
    <row r="8" spans="1:44" s="18" customFormat="1" x14ac:dyDescent="0.25">
      <c r="A8" s="1"/>
      <c r="B8" s="105"/>
      <c r="C8" s="106"/>
      <c r="D8" s="107" t="s">
        <v>77</v>
      </c>
      <c r="E8" s="108"/>
      <c r="F8" s="109"/>
      <c r="G8" s="109"/>
      <c r="H8" s="109"/>
      <c r="I8" s="109"/>
      <c r="J8" s="109"/>
      <c r="K8" s="109"/>
      <c r="L8" s="109"/>
      <c r="M8" s="109"/>
      <c r="N8" s="108"/>
      <c r="O8" s="110"/>
      <c r="P8" s="110"/>
      <c r="Q8" s="110"/>
      <c r="R8" s="110"/>
      <c r="S8" s="110"/>
      <c r="T8" s="110"/>
      <c r="U8" s="110"/>
      <c r="V8" s="110"/>
      <c r="W8" s="111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</row>
    <row r="9" spans="1:44" s="74" customFormat="1" ht="15.95" customHeight="1" x14ac:dyDescent="0.25">
      <c r="A9" s="71"/>
      <c r="B9" s="19">
        <v>1100</v>
      </c>
      <c r="C9" s="49"/>
      <c r="D9" s="37" t="s">
        <v>8</v>
      </c>
      <c r="E9" s="71"/>
      <c r="F9" s="69">
        <v>233.5</v>
      </c>
      <c r="G9" s="69"/>
      <c r="H9" s="69"/>
      <c r="I9" s="69"/>
      <c r="J9" s="69">
        <f>F9*$M$4</f>
        <v>3.5024999999999999</v>
      </c>
      <c r="K9" s="69">
        <v>230</v>
      </c>
      <c r="L9" s="69">
        <f t="shared" ref="L9:L43" si="0">F9*6</f>
        <v>1401</v>
      </c>
      <c r="M9" s="69">
        <f t="shared" ref="M9:M43" si="1">K9*6</f>
        <v>1380</v>
      </c>
      <c r="N9" s="71"/>
      <c r="O9" s="68">
        <f t="shared" ref="O9:O43" si="2">T9/(1-$V$4)</f>
        <v>248.73096446700507</v>
      </c>
      <c r="P9" s="72"/>
      <c r="Q9" s="72"/>
      <c r="R9" s="72"/>
      <c r="S9" s="72">
        <f>O9-T9</f>
        <v>3.7309644670050659</v>
      </c>
      <c r="T9" s="73">
        <f>IFERROR(ROUNDUP(K9+(K9*$T$4),0),0)</f>
        <v>245</v>
      </c>
      <c r="U9" s="73">
        <f t="shared" ref="U9:U43" si="3">O9*6</f>
        <v>1492.3857868020305</v>
      </c>
      <c r="V9" s="73">
        <f t="shared" ref="V9:V43" si="4">T9*6</f>
        <v>1470</v>
      </c>
      <c r="W9" s="78"/>
      <c r="X9" s="76">
        <f>IF(Q9="",0,O9-Q9-R9)</f>
        <v>0</v>
      </c>
      <c r="Y9" s="114">
        <f>IF(Q9="",O9-S9-T9,R9-S9-T9)</f>
        <v>0</v>
      </c>
      <c r="Z9" s="115">
        <f>ROUND(IF(Q9="",S9/O9,S9/R9),4)</f>
        <v>1.4999999999999999E-2</v>
      </c>
      <c r="AA9" s="75">
        <f>O9/F9-1</f>
        <v>6.5228969880107401E-2</v>
      </c>
      <c r="AB9" s="75">
        <f>IF(R9="",AA9,R9/I9-1)</f>
        <v>6.5228969880107401E-2</v>
      </c>
      <c r="AC9" s="75">
        <f>T9/K9-1</f>
        <v>6.5217391304347894E-2</v>
      </c>
      <c r="AD9" s="76"/>
      <c r="AE9" s="74" t="str">
        <f t="shared" ref="AE9:AE57" si="5">B9&amp;D9&amp;F9&amp;J9&amp;K9&amp;L9&amp;M9</f>
        <v>1100Administração (B)233,53,502523014011380</v>
      </c>
      <c r="AF9" s="76" t="s">
        <v>386</v>
      </c>
      <c r="AH9" s="76" t="b">
        <f>AE9=AF9</f>
        <v>1</v>
      </c>
      <c r="AJ9" s="74" t="str">
        <f>B9&amp;D9&amp;O9&amp;S9&amp;T9&amp;U9&amp;V9</f>
        <v>1100Administração (B)248,7309644670053,730964467005072451492,385786802031470</v>
      </c>
      <c r="AK9" s="74" t="str">
        <f>'2018 1ºS - Polo BH'!B8&amp;'2018 1ºS - Polo BH'!D8&amp;'2018 1ºS - Polo BH'!F8&amp;'2018 1ºS - Polo BH'!H8&amp;'2018 1ºS - Polo BH'!J8&amp;'2018 1ºS - Polo BH'!L8&amp;'2018 1ºS - Polo BH'!N8</f>
        <v>1100Administração (B)248,7309644670053,730964467005072451492,385786802031470</v>
      </c>
      <c r="AL9" s="74" t="b">
        <f>AJ9=AK9</f>
        <v>1</v>
      </c>
    </row>
    <row r="10" spans="1:44" s="74" customFormat="1" ht="15.95" customHeight="1" x14ac:dyDescent="0.25">
      <c r="A10" s="71"/>
      <c r="B10" s="19">
        <v>1124</v>
      </c>
      <c r="C10" s="8"/>
      <c r="D10" s="37" t="s">
        <v>9</v>
      </c>
      <c r="E10" s="71"/>
      <c r="F10" s="69">
        <v>233.5</v>
      </c>
      <c r="G10" s="69"/>
      <c r="H10" s="69"/>
      <c r="I10" s="69"/>
      <c r="J10" s="69">
        <f>F10*$M$4</f>
        <v>3.5024999999999999</v>
      </c>
      <c r="K10" s="69">
        <v>230</v>
      </c>
      <c r="L10" s="69">
        <f t="shared" si="0"/>
        <v>1401</v>
      </c>
      <c r="M10" s="69">
        <f t="shared" si="1"/>
        <v>1380</v>
      </c>
      <c r="N10" s="71"/>
      <c r="O10" s="68">
        <f t="shared" si="2"/>
        <v>248.73096446700507</v>
      </c>
      <c r="P10" s="72"/>
      <c r="Q10" s="72"/>
      <c r="R10" s="72"/>
      <c r="S10" s="72">
        <f t="shared" ref="S10:S43" si="6">O10-T10</f>
        <v>3.7309644670050659</v>
      </c>
      <c r="T10" s="73">
        <f t="shared" ref="T10:T43" si="7">IFERROR(ROUNDUP(K10+(K10*$T$4),0),0)</f>
        <v>245</v>
      </c>
      <c r="U10" s="73">
        <f t="shared" si="3"/>
        <v>1492.3857868020305</v>
      </c>
      <c r="V10" s="73">
        <f t="shared" si="4"/>
        <v>1470</v>
      </c>
      <c r="W10" s="78"/>
      <c r="X10" s="76">
        <f t="shared" ref="X10:X43" si="8">IF(Q10="",0,O10-Q10-R10)</f>
        <v>0</v>
      </c>
      <c r="Y10" s="114">
        <f t="shared" ref="Y10:Y43" si="9">IF(Q10="",O10-S10-T10,R10-S10-T10)</f>
        <v>0</v>
      </c>
      <c r="Z10" s="115">
        <f t="shared" ref="Z10:Z43" si="10">ROUND(IF(Q10="",S10/O10,S10/R10),4)</f>
        <v>1.4999999999999999E-2</v>
      </c>
      <c r="AA10" s="75">
        <f t="shared" ref="AA10:AA43" si="11">O10/F10-1</f>
        <v>6.5228969880107401E-2</v>
      </c>
      <c r="AB10" s="75">
        <f t="shared" ref="AB10:AB43" si="12">IF(R10="",AA10,R10/I10-1)</f>
        <v>6.5228969880107401E-2</v>
      </c>
      <c r="AC10" s="75">
        <f t="shared" ref="AC10:AC43" si="13">T10/K10-1</f>
        <v>6.5217391304347894E-2</v>
      </c>
      <c r="AD10" s="76"/>
      <c r="AE10" s="74" t="str">
        <f t="shared" si="5"/>
        <v>1124Análise e Desenvolvimento de Sistemas (T)233,53,502523014011380</v>
      </c>
      <c r="AF10" s="76" t="s">
        <v>387</v>
      </c>
      <c r="AG10" s="76"/>
      <c r="AH10" s="76" t="b">
        <f t="shared" ref="AH10:AH43" si="14">AE10=AF10</f>
        <v>1</v>
      </c>
      <c r="AJ10" s="74" t="str">
        <f t="shared" ref="AJ10:AJ43" si="15">B10&amp;D10&amp;O10&amp;S10&amp;T10&amp;U10&amp;V10</f>
        <v>1124Análise e Desenvolvimento de Sistemas (T)248,7309644670053,730964467005072451492,385786802031470</v>
      </c>
      <c r="AK10" s="74" t="str">
        <f>'2018 1ºS - Polo BH'!B9&amp;'2018 1ºS - Polo BH'!D9&amp;'2018 1ºS - Polo BH'!F9&amp;'2018 1ºS - Polo BH'!H9&amp;'2018 1ºS - Polo BH'!J9&amp;'2018 1ºS - Polo BH'!L9&amp;'2018 1ºS - Polo BH'!N9</f>
        <v>1124Análise e Desenvolvimento de Sistemas (T)248,7309644670053,730964467005072451492,385786802031470</v>
      </c>
      <c r="AL10" s="74" t="b">
        <f t="shared" ref="AL10:AL43" si="16">AJ10=AK10</f>
        <v>1</v>
      </c>
    </row>
    <row r="11" spans="1:44" s="74" customFormat="1" ht="15.95" customHeight="1" x14ac:dyDescent="0.25">
      <c r="A11" s="71"/>
      <c r="B11" s="19">
        <v>1133</v>
      </c>
      <c r="C11" s="8"/>
      <c r="D11" s="37" t="s">
        <v>55</v>
      </c>
      <c r="E11" s="71"/>
      <c r="F11" s="69">
        <v>233.5</v>
      </c>
      <c r="G11" s="69"/>
      <c r="H11" s="69"/>
      <c r="I11" s="69"/>
      <c r="J11" s="69">
        <f t="shared" ref="J11:J43" si="17">F11*$M$4</f>
        <v>3.5024999999999999</v>
      </c>
      <c r="K11" s="69">
        <v>230</v>
      </c>
      <c r="L11" s="69">
        <f t="shared" si="0"/>
        <v>1401</v>
      </c>
      <c r="M11" s="69">
        <f t="shared" si="1"/>
        <v>1380</v>
      </c>
      <c r="N11" s="71"/>
      <c r="O11" s="68">
        <f t="shared" si="2"/>
        <v>248.73096446700507</v>
      </c>
      <c r="P11" s="72"/>
      <c r="Q11" s="72"/>
      <c r="R11" s="72"/>
      <c r="S11" s="72">
        <f t="shared" si="6"/>
        <v>3.7309644670050659</v>
      </c>
      <c r="T11" s="73">
        <f t="shared" si="7"/>
        <v>245</v>
      </c>
      <c r="U11" s="73">
        <f t="shared" si="3"/>
        <v>1492.3857868020305</v>
      </c>
      <c r="V11" s="73">
        <f t="shared" si="4"/>
        <v>1470</v>
      </c>
      <c r="W11" s="78"/>
      <c r="X11" s="76">
        <f t="shared" si="8"/>
        <v>0</v>
      </c>
      <c r="Y11" s="114">
        <f t="shared" si="9"/>
        <v>0</v>
      </c>
      <c r="Z11" s="115">
        <f t="shared" si="10"/>
        <v>1.4999999999999999E-2</v>
      </c>
      <c r="AA11" s="75">
        <f t="shared" si="11"/>
        <v>6.5228969880107401E-2</v>
      </c>
      <c r="AB11" s="75">
        <f t="shared" si="12"/>
        <v>6.5228969880107401E-2</v>
      </c>
      <c r="AC11" s="75">
        <f t="shared" si="13"/>
        <v>6.5217391304347894E-2</v>
      </c>
      <c r="AD11" s="76"/>
      <c r="AE11" s="74" t="str">
        <f t="shared" si="5"/>
        <v>1133Análise e Desenvolvimento de Sistemas (T) (Online)233,53,502523014011380</v>
      </c>
      <c r="AF11" s="76" t="s">
        <v>388</v>
      </c>
      <c r="AG11" s="76"/>
      <c r="AH11" s="76" t="b">
        <f t="shared" si="14"/>
        <v>1</v>
      </c>
      <c r="AJ11" s="74" t="str">
        <f t="shared" si="15"/>
        <v>1133Análise e Desenvolvimento de Sistemas (T) (Online)248,7309644670053,730964467005072451492,385786802031470</v>
      </c>
      <c r="AK11" s="74" t="str">
        <f>'2018 1ºS - Polo BH'!B10&amp;'2018 1ºS - Polo BH'!D10&amp;'2018 1ºS - Polo BH'!F10&amp;'2018 1ºS - Polo BH'!H10&amp;'2018 1ºS - Polo BH'!J10&amp;'2018 1ºS - Polo BH'!L10&amp;'2018 1ºS - Polo BH'!N10</f>
        <v>1133Análise e Desenvolvimento de Sistemas (T) (Online)248,7309644670053,730964467005072451492,385786802031470</v>
      </c>
      <c r="AL11" s="74" t="b">
        <f t="shared" si="16"/>
        <v>1</v>
      </c>
    </row>
    <row r="12" spans="1:44" s="74" customFormat="1" ht="15.95" customHeight="1" x14ac:dyDescent="0.25">
      <c r="A12" s="71"/>
      <c r="B12" s="19">
        <v>2007</v>
      </c>
      <c r="C12" s="8"/>
      <c r="D12" s="37" t="s">
        <v>52</v>
      </c>
      <c r="E12" s="71"/>
      <c r="F12" s="69">
        <v>233.5</v>
      </c>
      <c r="G12" s="69"/>
      <c r="H12" s="69"/>
      <c r="I12" s="69"/>
      <c r="J12" s="69">
        <f t="shared" si="17"/>
        <v>3.5024999999999999</v>
      </c>
      <c r="K12" s="69">
        <v>230</v>
      </c>
      <c r="L12" s="69">
        <f t="shared" si="0"/>
        <v>1401</v>
      </c>
      <c r="M12" s="69">
        <f t="shared" si="1"/>
        <v>1380</v>
      </c>
      <c r="N12" s="71"/>
      <c r="O12" s="68">
        <f t="shared" si="2"/>
        <v>248.73096446700507</v>
      </c>
      <c r="P12" s="72"/>
      <c r="Q12" s="72"/>
      <c r="R12" s="72"/>
      <c r="S12" s="72">
        <f t="shared" si="6"/>
        <v>3.7309644670050659</v>
      </c>
      <c r="T12" s="73">
        <f t="shared" si="7"/>
        <v>245</v>
      </c>
      <c r="U12" s="73">
        <f t="shared" si="3"/>
        <v>1492.3857868020305</v>
      </c>
      <c r="V12" s="73">
        <f>T12*6</f>
        <v>1470</v>
      </c>
      <c r="W12" s="78"/>
      <c r="X12" s="76">
        <f t="shared" si="8"/>
        <v>0</v>
      </c>
      <c r="Y12" s="114">
        <f t="shared" si="9"/>
        <v>0</v>
      </c>
      <c r="Z12" s="115">
        <f t="shared" si="10"/>
        <v>1.4999999999999999E-2</v>
      </c>
      <c r="AA12" s="75">
        <f t="shared" si="11"/>
        <v>6.5228969880107401E-2</v>
      </c>
      <c r="AB12" s="75">
        <f t="shared" si="12"/>
        <v>6.5228969880107401E-2</v>
      </c>
      <c r="AC12" s="75">
        <f t="shared" si="13"/>
        <v>6.5217391304347894E-2</v>
      </c>
      <c r="AD12" s="76"/>
      <c r="AE12" s="74" t="str">
        <f t="shared" si="5"/>
        <v>2007Ciências Biológicas (Segunda Licenciatura)233,53,502523014011380</v>
      </c>
      <c r="AF12" s="76" t="s">
        <v>389</v>
      </c>
      <c r="AG12" s="76"/>
      <c r="AH12" s="76" t="b">
        <f t="shared" si="14"/>
        <v>1</v>
      </c>
      <c r="AJ12" s="74" t="str">
        <f t="shared" si="15"/>
        <v>2007Ciências Biológicas (Segunda Licenciatura)248,7309644670053,730964467005072451492,385786802031470</v>
      </c>
      <c r="AK12" s="74" t="str">
        <f>'2018 1ºS - Polo BH'!B11&amp;'2018 1ºS - Polo BH'!D11&amp;'2018 1ºS - Polo BH'!F11&amp;'2018 1ºS - Polo BH'!H11&amp;'2018 1ºS - Polo BH'!J11&amp;'2018 1ºS - Polo BH'!L11&amp;'2018 1ºS - Polo BH'!N11</f>
        <v>2007Ciências Biológicas (Segunda Licenciatura)248,7309644670053,730964467005072451492,385786802031470</v>
      </c>
      <c r="AL12" s="74" t="b">
        <f t="shared" si="16"/>
        <v>1</v>
      </c>
    </row>
    <row r="13" spans="1:44" s="74" customFormat="1" ht="15.95" customHeight="1" x14ac:dyDescent="0.25">
      <c r="A13" s="71"/>
      <c r="B13" s="19">
        <v>1116</v>
      </c>
      <c r="C13" s="8"/>
      <c r="D13" s="37" t="s">
        <v>50</v>
      </c>
      <c r="E13" s="71"/>
      <c r="F13" s="69">
        <v>233.5</v>
      </c>
      <c r="G13" s="69"/>
      <c r="H13" s="69"/>
      <c r="I13" s="69"/>
      <c r="J13" s="69">
        <f t="shared" si="17"/>
        <v>3.5024999999999999</v>
      </c>
      <c r="K13" s="69">
        <v>230</v>
      </c>
      <c r="L13" s="69">
        <f t="shared" si="0"/>
        <v>1401</v>
      </c>
      <c r="M13" s="69">
        <f t="shared" si="1"/>
        <v>1380</v>
      </c>
      <c r="N13" s="71"/>
      <c r="O13" s="68">
        <f t="shared" si="2"/>
        <v>248.73096446700507</v>
      </c>
      <c r="P13" s="72"/>
      <c r="Q13" s="72"/>
      <c r="R13" s="72"/>
      <c r="S13" s="72">
        <f t="shared" si="6"/>
        <v>3.7309644670050659</v>
      </c>
      <c r="T13" s="73">
        <f t="shared" si="7"/>
        <v>245</v>
      </c>
      <c r="U13" s="73">
        <f t="shared" si="3"/>
        <v>1492.3857868020305</v>
      </c>
      <c r="V13" s="73">
        <f t="shared" si="4"/>
        <v>1470</v>
      </c>
      <c r="W13" s="78"/>
      <c r="X13" s="76">
        <f t="shared" si="8"/>
        <v>0</v>
      </c>
      <c r="Y13" s="114">
        <f t="shared" si="9"/>
        <v>0</v>
      </c>
      <c r="Z13" s="115">
        <f t="shared" si="10"/>
        <v>1.4999999999999999E-2</v>
      </c>
      <c r="AA13" s="75">
        <f t="shared" si="11"/>
        <v>6.5228969880107401E-2</v>
      </c>
      <c r="AB13" s="75">
        <f t="shared" si="12"/>
        <v>6.5228969880107401E-2</v>
      </c>
      <c r="AC13" s="75">
        <f t="shared" si="13"/>
        <v>6.5217391304347894E-2</v>
      </c>
      <c r="AD13" s="76"/>
      <c r="AE13" s="74" t="str">
        <f t="shared" si="5"/>
        <v>1116Ciências Contábeis (B) (Online)233,53,502523014011380</v>
      </c>
      <c r="AF13" s="76" t="s">
        <v>390</v>
      </c>
      <c r="AG13" s="76"/>
      <c r="AH13" s="76" t="b">
        <f t="shared" si="14"/>
        <v>1</v>
      </c>
      <c r="AJ13" s="74" t="str">
        <f t="shared" si="15"/>
        <v>1116Ciências Contábeis (B) (Online)248,7309644670053,730964467005072451492,385786802031470</v>
      </c>
      <c r="AK13" s="74" t="str">
        <f>'2018 1ºS - Polo BH'!B12&amp;'2018 1ºS - Polo BH'!D12&amp;'2018 1ºS - Polo BH'!F12&amp;'2018 1ºS - Polo BH'!H12&amp;'2018 1ºS - Polo BH'!J12&amp;'2018 1ºS - Polo BH'!L12&amp;'2018 1ºS - Polo BH'!N12</f>
        <v>1116Ciências Contábeis (B) (Online)248,7309644670053,730964467005072451492,385786802031470</v>
      </c>
      <c r="AL13" s="74" t="b">
        <f t="shared" si="16"/>
        <v>1</v>
      </c>
    </row>
    <row r="14" spans="1:44" s="74" customFormat="1" ht="15.95" customHeight="1" x14ac:dyDescent="0.25">
      <c r="A14" s="71"/>
      <c r="B14" s="19">
        <v>1107</v>
      </c>
      <c r="C14" s="8"/>
      <c r="D14" s="37" t="s">
        <v>10</v>
      </c>
      <c r="E14" s="71"/>
      <c r="F14" s="69">
        <v>233.5</v>
      </c>
      <c r="G14" s="69"/>
      <c r="H14" s="69"/>
      <c r="I14" s="69"/>
      <c r="J14" s="69">
        <f t="shared" si="17"/>
        <v>3.5024999999999999</v>
      </c>
      <c r="K14" s="69">
        <v>230</v>
      </c>
      <c r="L14" s="69">
        <f t="shared" si="0"/>
        <v>1401</v>
      </c>
      <c r="M14" s="69">
        <f t="shared" si="1"/>
        <v>1380</v>
      </c>
      <c r="N14" s="71"/>
      <c r="O14" s="68">
        <f t="shared" si="2"/>
        <v>248.73096446700507</v>
      </c>
      <c r="P14" s="72"/>
      <c r="Q14" s="72"/>
      <c r="R14" s="72"/>
      <c r="S14" s="72">
        <f t="shared" si="6"/>
        <v>3.7309644670050659</v>
      </c>
      <c r="T14" s="73">
        <f t="shared" si="7"/>
        <v>245</v>
      </c>
      <c r="U14" s="73">
        <f t="shared" si="3"/>
        <v>1492.3857868020305</v>
      </c>
      <c r="V14" s="73">
        <f>T14*6</f>
        <v>1470</v>
      </c>
      <c r="W14" s="78"/>
      <c r="X14" s="76">
        <f t="shared" si="8"/>
        <v>0</v>
      </c>
      <c r="Y14" s="114">
        <f t="shared" si="9"/>
        <v>0</v>
      </c>
      <c r="Z14" s="115">
        <f t="shared" si="10"/>
        <v>1.4999999999999999E-2</v>
      </c>
      <c r="AA14" s="75">
        <f t="shared" si="11"/>
        <v>6.5228969880107401E-2</v>
      </c>
      <c r="AB14" s="75">
        <f t="shared" si="12"/>
        <v>6.5228969880107401E-2</v>
      </c>
      <c r="AC14" s="75">
        <f t="shared" si="13"/>
        <v>6.5217391304347894E-2</v>
      </c>
      <c r="AD14" s="76"/>
      <c r="AE14" s="74" t="str">
        <f t="shared" si="5"/>
        <v>1107Ciências Sociais (L)233,53,502523014011380</v>
      </c>
      <c r="AF14" s="76" t="s">
        <v>391</v>
      </c>
      <c r="AG14" s="76"/>
      <c r="AH14" s="76" t="b">
        <f t="shared" si="14"/>
        <v>1</v>
      </c>
      <c r="AJ14" s="74" t="str">
        <f t="shared" si="15"/>
        <v>1107Ciências Sociais (L)248,7309644670053,730964467005072451492,385786802031470</v>
      </c>
      <c r="AK14" s="74" t="str">
        <f>'2018 1ºS - Polo BH'!B13&amp;'2018 1ºS - Polo BH'!D13&amp;'2018 1ºS - Polo BH'!F13&amp;'2018 1ºS - Polo BH'!H13&amp;'2018 1ºS - Polo BH'!J13&amp;'2018 1ºS - Polo BH'!L13&amp;'2018 1ºS - Polo BH'!N13</f>
        <v>1107Ciências Sociais (L)248,7309644670053,730964467005072451492,385786802031470</v>
      </c>
      <c r="AL14" s="74" t="b">
        <f t="shared" si="16"/>
        <v>1</v>
      </c>
    </row>
    <row r="15" spans="1:44" s="74" customFormat="1" ht="15.95" customHeight="1" x14ac:dyDescent="0.25">
      <c r="A15" s="71"/>
      <c r="B15" s="19">
        <v>2008</v>
      </c>
      <c r="C15" s="8"/>
      <c r="D15" s="37" t="s">
        <v>36</v>
      </c>
      <c r="E15" s="71"/>
      <c r="F15" s="69">
        <v>233.5</v>
      </c>
      <c r="G15" s="69"/>
      <c r="H15" s="69"/>
      <c r="I15" s="69"/>
      <c r="J15" s="69">
        <f t="shared" si="17"/>
        <v>3.5024999999999999</v>
      </c>
      <c r="K15" s="69">
        <v>230</v>
      </c>
      <c r="L15" s="69">
        <f t="shared" si="0"/>
        <v>1401</v>
      </c>
      <c r="M15" s="69">
        <f t="shared" si="1"/>
        <v>1380</v>
      </c>
      <c r="N15" s="71"/>
      <c r="O15" s="68">
        <f t="shared" si="2"/>
        <v>248.73096446700507</v>
      </c>
      <c r="P15" s="72"/>
      <c r="Q15" s="72"/>
      <c r="R15" s="72"/>
      <c r="S15" s="72">
        <f t="shared" si="6"/>
        <v>3.7309644670050659</v>
      </c>
      <c r="T15" s="73">
        <f t="shared" si="7"/>
        <v>245</v>
      </c>
      <c r="U15" s="73">
        <f t="shared" si="3"/>
        <v>1492.3857868020305</v>
      </c>
      <c r="V15" s="73">
        <f t="shared" si="4"/>
        <v>1470</v>
      </c>
      <c r="W15" s="78"/>
      <c r="X15" s="76">
        <f t="shared" si="8"/>
        <v>0</v>
      </c>
      <c r="Y15" s="114">
        <f t="shared" si="9"/>
        <v>0</v>
      </c>
      <c r="Z15" s="115">
        <f t="shared" si="10"/>
        <v>1.4999999999999999E-2</v>
      </c>
      <c r="AA15" s="75">
        <f t="shared" si="11"/>
        <v>6.5228969880107401E-2</v>
      </c>
      <c r="AB15" s="75">
        <f t="shared" si="12"/>
        <v>6.5228969880107401E-2</v>
      </c>
      <c r="AC15" s="75">
        <f t="shared" si="13"/>
        <v>6.5217391304347894E-2</v>
      </c>
      <c r="AD15" s="76"/>
      <c r="AE15" s="74" t="str">
        <f t="shared" si="5"/>
        <v>2008Ciências Sociais (Segunda Licenciatura)233,53,502523014011380</v>
      </c>
      <c r="AF15" s="76" t="s">
        <v>392</v>
      </c>
      <c r="AG15" s="76"/>
      <c r="AH15" s="76" t="b">
        <f t="shared" si="14"/>
        <v>1</v>
      </c>
      <c r="AJ15" s="74" t="str">
        <f t="shared" si="15"/>
        <v>2008Ciências Sociais (Segunda Licenciatura)248,7309644670053,730964467005072451492,385786802031470</v>
      </c>
      <c r="AK15" s="74" t="str">
        <f>'2018 1ºS - Polo BH'!B14&amp;'2018 1ºS - Polo BH'!D14&amp;'2018 1ºS - Polo BH'!F14&amp;'2018 1ºS - Polo BH'!H14&amp;'2018 1ºS - Polo BH'!J14&amp;'2018 1ºS - Polo BH'!L14&amp;'2018 1ºS - Polo BH'!N14</f>
        <v>2008Ciências Sociais (Segunda Licenciatura)248,7309644670053,730964467005072451492,385786802031470</v>
      </c>
      <c r="AL15" s="74" t="b">
        <f t="shared" si="16"/>
        <v>1</v>
      </c>
    </row>
    <row r="16" spans="1:44" s="74" customFormat="1" ht="15.95" customHeight="1" x14ac:dyDescent="0.25">
      <c r="A16" s="71"/>
      <c r="B16" s="19">
        <v>1112</v>
      </c>
      <c r="C16" s="8"/>
      <c r="D16" s="37" t="s">
        <v>11</v>
      </c>
      <c r="E16" s="71"/>
      <c r="F16" s="69">
        <v>233.5</v>
      </c>
      <c r="G16" s="69"/>
      <c r="H16" s="69"/>
      <c r="I16" s="69"/>
      <c r="J16" s="69">
        <f t="shared" si="17"/>
        <v>3.5024999999999999</v>
      </c>
      <c r="K16" s="69">
        <v>230</v>
      </c>
      <c r="L16" s="69">
        <f t="shared" si="0"/>
        <v>1401</v>
      </c>
      <c r="M16" s="69">
        <f t="shared" si="1"/>
        <v>1380</v>
      </c>
      <c r="N16" s="71"/>
      <c r="O16" s="68">
        <f t="shared" si="2"/>
        <v>248.73096446700507</v>
      </c>
      <c r="P16" s="72"/>
      <c r="Q16" s="72"/>
      <c r="R16" s="72"/>
      <c r="S16" s="72">
        <f t="shared" si="6"/>
        <v>3.7309644670050659</v>
      </c>
      <c r="T16" s="73">
        <f t="shared" si="7"/>
        <v>245</v>
      </c>
      <c r="U16" s="73">
        <f t="shared" si="3"/>
        <v>1492.3857868020305</v>
      </c>
      <c r="V16" s="73">
        <f t="shared" si="4"/>
        <v>1470</v>
      </c>
      <c r="W16" s="78"/>
      <c r="X16" s="76">
        <f t="shared" si="8"/>
        <v>0</v>
      </c>
      <c r="Y16" s="114">
        <f t="shared" si="9"/>
        <v>0</v>
      </c>
      <c r="Z16" s="115">
        <f t="shared" si="10"/>
        <v>1.4999999999999999E-2</v>
      </c>
      <c r="AA16" s="75">
        <f t="shared" si="11"/>
        <v>6.5228969880107401E-2</v>
      </c>
      <c r="AB16" s="75">
        <f t="shared" si="12"/>
        <v>6.5228969880107401E-2</v>
      </c>
      <c r="AC16" s="75">
        <f t="shared" si="13"/>
        <v>6.5217391304347894E-2</v>
      </c>
      <c r="AD16" s="76"/>
      <c r="AE16" s="74" t="str">
        <f t="shared" si="5"/>
        <v>1112Gestão Ambiental (T)233,53,502523014011380</v>
      </c>
      <c r="AF16" s="76" t="s">
        <v>393</v>
      </c>
      <c r="AG16" s="76"/>
      <c r="AH16" s="76" t="b">
        <f t="shared" si="14"/>
        <v>1</v>
      </c>
      <c r="AJ16" s="74" t="str">
        <f t="shared" si="15"/>
        <v>1112Gestão Ambiental (T)248,7309644670053,730964467005072451492,385786802031470</v>
      </c>
      <c r="AK16" s="74" t="str">
        <f>'2018 1ºS - Polo BH'!B15&amp;'2018 1ºS - Polo BH'!D15&amp;'2018 1ºS - Polo BH'!F15&amp;'2018 1ºS - Polo BH'!H15&amp;'2018 1ºS - Polo BH'!J15&amp;'2018 1ºS - Polo BH'!L15&amp;'2018 1ºS - Polo BH'!N15</f>
        <v>1112Gestão Ambiental (T)248,7309644670053,730964467005072451492,385786802031470</v>
      </c>
      <c r="AL16" s="74" t="b">
        <f t="shared" si="16"/>
        <v>1</v>
      </c>
    </row>
    <row r="17" spans="1:38" s="74" customFormat="1" ht="15.95" customHeight="1" x14ac:dyDescent="0.25">
      <c r="A17" s="71"/>
      <c r="B17" s="19">
        <v>1117</v>
      </c>
      <c r="C17" s="8"/>
      <c r="D17" s="37" t="s">
        <v>43</v>
      </c>
      <c r="E17" s="71"/>
      <c r="F17" s="69">
        <v>233.5</v>
      </c>
      <c r="G17" s="69"/>
      <c r="H17" s="69"/>
      <c r="I17" s="69"/>
      <c r="J17" s="69">
        <f t="shared" si="17"/>
        <v>3.5024999999999999</v>
      </c>
      <c r="K17" s="69">
        <v>230</v>
      </c>
      <c r="L17" s="69">
        <f t="shared" si="0"/>
        <v>1401</v>
      </c>
      <c r="M17" s="69">
        <f t="shared" si="1"/>
        <v>1380</v>
      </c>
      <c r="N17" s="71"/>
      <c r="O17" s="68">
        <f t="shared" si="2"/>
        <v>248.73096446700507</v>
      </c>
      <c r="P17" s="72"/>
      <c r="Q17" s="72"/>
      <c r="R17" s="72"/>
      <c r="S17" s="72">
        <f t="shared" si="6"/>
        <v>3.7309644670050659</v>
      </c>
      <c r="T17" s="73">
        <f t="shared" si="7"/>
        <v>245</v>
      </c>
      <c r="U17" s="73">
        <f t="shared" si="3"/>
        <v>1492.3857868020305</v>
      </c>
      <c r="V17" s="73">
        <f>T17*6</f>
        <v>1470</v>
      </c>
      <c r="W17" s="78"/>
      <c r="X17" s="76">
        <f t="shared" si="8"/>
        <v>0</v>
      </c>
      <c r="Y17" s="114">
        <f t="shared" si="9"/>
        <v>0</v>
      </c>
      <c r="Z17" s="115">
        <f t="shared" si="10"/>
        <v>1.4999999999999999E-2</v>
      </c>
      <c r="AA17" s="75">
        <f t="shared" si="11"/>
        <v>6.5228969880107401E-2</v>
      </c>
      <c r="AB17" s="75">
        <f t="shared" si="12"/>
        <v>6.5228969880107401E-2</v>
      </c>
      <c r="AC17" s="75">
        <f t="shared" si="13"/>
        <v>6.5217391304347894E-2</v>
      </c>
      <c r="AD17" s="76"/>
      <c r="AE17" s="74" t="str">
        <f t="shared" si="5"/>
        <v>1117Gestão Comercial (T) (Online)233,53,502523014011380</v>
      </c>
      <c r="AF17" s="76" t="s">
        <v>394</v>
      </c>
      <c r="AG17" s="76"/>
      <c r="AH17" s="76" t="b">
        <f t="shared" si="14"/>
        <v>1</v>
      </c>
      <c r="AJ17" s="74" t="str">
        <f t="shared" si="15"/>
        <v>1117Gestão Comercial (T) (Online)248,7309644670053,730964467005072451492,385786802031470</v>
      </c>
      <c r="AK17" s="74" t="str">
        <f>'2018 1ºS - Polo BH'!B16&amp;'2018 1ºS - Polo BH'!D16&amp;'2018 1ºS - Polo BH'!F16&amp;'2018 1ºS - Polo BH'!H16&amp;'2018 1ºS - Polo BH'!J16&amp;'2018 1ºS - Polo BH'!L16&amp;'2018 1ºS - Polo BH'!N16</f>
        <v>1117Gestão Comercial (T) (Online)248,7309644670053,730964467005072451492,385786802031470</v>
      </c>
      <c r="AL17" s="74" t="b">
        <f t="shared" si="16"/>
        <v>1</v>
      </c>
    </row>
    <row r="18" spans="1:38" s="74" customFormat="1" ht="15.95" customHeight="1" x14ac:dyDescent="0.25">
      <c r="A18" s="71"/>
      <c r="B18" s="19">
        <v>1129</v>
      </c>
      <c r="C18" s="8"/>
      <c r="D18" s="37" t="s">
        <v>56</v>
      </c>
      <c r="E18" s="71"/>
      <c r="F18" s="69">
        <v>233.5</v>
      </c>
      <c r="G18" s="69"/>
      <c r="H18" s="69"/>
      <c r="I18" s="69"/>
      <c r="J18" s="69">
        <f t="shared" si="17"/>
        <v>3.5024999999999999</v>
      </c>
      <c r="K18" s="69">
        <v>230</v>
      </c>
      <c r="L18" s="69">
        <f t="shared" si="0"/>
        <v>1401</v>
      </c>
      <c r="M18" s="69">
        <f t="shared" si="1"/>
        <v>1380</v>
      </c>
      <c r="N18" s="71"/>
      <c r="O18" s="68">
        <f t="shared" si="2"/>
        <v>248.73096446700507</v>
      </c>
      <c r="P18" s="72"/>
      <c r="Q18" s="72"/>
      <c r="R18" s="72"/>
      <c r="S18" s="72">
        <f t="shared" si="6"/>
        <v>3.7309644670050659</v>
      </c>
      <c r="T18" s="73">
        <f t="shared" si="7"/>
        <v>245</v>
      </c>
      <c r="U18" s="73">
        <f t="shared" si="3"/>
        <v>1492.3857868020305</v>
      </c>
      <c r="V18" s="73">
        <f t="shared" si="4"/>
        <v>1470</v>
      </c>
      <c r="W18" s="78"/>
      <c r="X18" s="76">
        <f t="shared" si="8"/>
        <v>0</v>
      </c>
      <c r="Y18" s="114">
        <f t="shared" si="9"/>
        <v>0</v>
      </c>
      <c r="Z18" s="115">
        <f t="shared" si="10"/>
        <v>1.4999999999999999E-2</v>
      </c>
      <c r="AA18" s="75">
        <f t="shared" si="11"/>
        <v>6.5228969880107401E-2</v>
      </c>
      <c r="AB18" s="75">
        <f t="shared" si="12"/>
        <v>6.5228969880107401E-2</v>
      </c>
      <c r="AC18" s="75">
        <f t="shared" si="13"/>
        <v>6.5217391304347894E-2</v>
      </c>
      <c r="AD18" s="76"/>
      <c r="AE18" s="74" t="str">
        <f t="shared" si="5"/>
        <v>1129Gestão Hospitalar (T) (Online)233,53,502523014011380</v>
      </c>
      <c r="AF18" s="76" t="s">
        <v>395</v>
      </c>
      <c r="AG18" s="76"/>
      <c r="AH18" s="76" t="b">
        <f t="shared" si="14"/>
        <v>1</v>
      </c>
      <c r="AJ18" s="74" t="str">
        <f t="shared" si="15"/>
        <v>1129Gestão Hospitalar (T) (Online)248,7309644670053,730964467005072451492,385786802031470</v>
      </c>
      <c r="AK18" s="74" t="str">
        <f>'2018 1ºS - Polo BH'!B17&amp;'2018 1ºS - Polo BH'!D17&amp;'2018 1ºS - Polo BH'!F17&amp;'2018 1ºS - Polo BH'!H17&amp;'2018 1ºS - Polo BH'!J17&amp;'2018 1ºS - Polo BH'!L17&amp;'2018 1ºS - Polo BH'!N17</f>
        <v>1129Gestão Hospitalar (T) (Online)248,7309644670053,730964467005072451492,385786802031470</v>
      </c>
      <c r="AL18" s="74" t="b">
        <f t="shared" si="16"/>
        <v>1</v>
      </c>
    </row>
    <row r="19" spans="1:38" s="74" customFormat="1" ht="15.95" customHeight="1" x14ac:dyDescent="0.25">
      <c r="A19" s="71"/>
      <c r="B19" s="19">
        <v>1120</v>
      </c>
      <c r="C19" s="8"/>
      <c r="D19" s="37" t="s">
        <v>44</v>
      </c>
      <c r="E19" s="71"/>
      <c r="F19" s="69">
        <v>233.5</v>
      </c>
      <c r="G19" s="69"/>
      <c r="H19" s="69"/>
      <c r="I19" s="69"/>
      <c r="J19" s="69">
        <f t="shared" si="17"/>
        <v>3.5024999999999999</v>
      </c>
      <c r="K19" s="69">
        <v>230</v>
      </c>
      <c r="L19" s="69">
        <f t="shared" si="0"/>
        <v>1401</v>
      </c>
      <c r="M19" s="69">
        <f t="shared" si="1"/>
        <v>1380</v>
      </c>
      <c r="N19" s="71"/>
      <c r="O19" s="68">
        <f t="shared" si="2"/>
        <v>248.73096446700507</v>
      </c>
      <c r="P19" s="72"/>
      <c r="Q19" s="72"/>
      <c r="R19" s="72"/>
      <c r="S19" s="72">
        <f t="shared" si="6"/>
        <v>3.7309644670050659</v>
      </c>
      <c r="T19" s="73">
        <f t="shared" si="7"/>
        <v>245</v>
      </c>
      <c r="U19" s="73">
        <f t="shared" si="3"/>
        <v>1492.3857868020305</v>
      </c>
      <c r="V19" s="73">
        <f t="shared" si="4"/>
        <v>1470</v>
      </c>
      <c r="W19" s="78"/>
      <c r="X19" s="76">
        <f t="shared" si="8"/>
        <v>0</v>
      </c>
      <c r="Y19" s="114">
        <f t="shared" si="9"/>
        <v>0</v>
      </c>
      <c r="Z19" s="115">
        <f t="shared" si="10"/>
        <v>1.4999999999999999E-2</v>
      </c>
      <c r="AA19" s="75">
        <f t="shared" si="11"/>
        <v>6.5228969880107401E-2</v>
      </c>
      <c r="AB19" s="75">
        <f t="shared" si="12"/>
        <v>6.5228969880107401E-2</v>
      </c>
      <c r="AC19" s="75">
        <f t="shared" si="13"/>
        <v>6.5217391304347894E-2</v>
      </c>
      <c r="AD19" s="76"/>
      <c r="AE19" s="74" t="str">
        <f t="shared" si="5"/>
        <v>1120Gestão Portuária (T) (Online)233,53,502523014011380</v>
      </c>
      <c r="AF19" s="76" t="s">
        <v>396</v>
      </c>
      <c r="AG19" s="76"/>
      <c r="AH19" s="76" t="b">
        <f t="shared" si="14"/>
        <v>1</v>
      </c>
      <c r="AJ19" s="74" t="str">
        <f t="shared" si="15"/>
        <v>1120Gestão Portuária (T) (Online)248,7309644670053,730964467005072451492,385786802031470</v>
      </c>
      <c r="AK19" s="74" t="str">
        <f>'2018 1ºS - Polo BH'!B18&amp;'2018 1ºS - Polo BH'!D18&amp;'2018 1ºS - Polo BH'!F18&amp;'2018 1ºS - Polo BH'!H18&amp;'2018 1ºS - Polo BH'!J18&amp;'2018 1ºS - Polo BH'!L18&amp;'2018 1ºS - Polo BH'!N18</f>
        <v>1120Gestão Portuária (T) (Online)248,7309644670053,730964467005072451492,385786802031470</v>
      </c>
      <c r="AL19" s="74" t="b">
        <f t="shared" si="16"/>
        <v>1</v>
      </c>
    </row>
    <row r="20" spans="1:38" s="74" customFormat="1" ht="15.95" customHeight="1" x14ac:dyDescent="0.25">
      <c r="A20" s="71"/>
      <c r="B20" s="19">
        <v>1113</v>
      </c>
      <c r="C20" s="8"/>
      <c r="D20" s="37" t="s">
        <v>49</v>
      </c>
      <c r="E20" s="71"/>
      <c r="F20" s="69">
        <v>233.5</v>
      </c>
      <c r="G20" s="69"/>
      <c r="H20" s="69"/>
      <c r="I20" s="69"/>
      <c r="J20" s="69">
        <f t="shared" si="17"/>
        <v>3.5024999999999999</v>
      </c>
      <c r="K20" s="69">
        <v>230</v>
      </c>
      <c r="L20" s="69">
        <f t="shared" si="0"/>
        <v>1401</v>
      </c>
      <c r="M20" s="69">
        <f t="shared" si="1"/>
        <v>1380</v>
      </c>
      <c r="N20" s="71"/>
      <c r="O20" s="68">
        <f t="shared" si="2"/>
        <v>248.73096446700507</v>
      </c>
      <c r="P20" s="72"/>
      <c r="Q20" s="72"/>
      <c r="R20" s="72"/>
      <c r="S20" s="72">
        <f t="shared" si="6"/>
        <v>3.7309644670050659</v>
      </c>
      <c r="T20" s="73">
        <f t="shared" si="7"/>
        <v>245</v>
      </c>
      <c r="U20" s="73">
        <f t="shared" si="3"/>
        <v>1492.3857868020305</v>
      </c>
      <c r="V20" s="73">
        <f t="shared" si="4"/>
        <v>1470</v>
      </c>
      <c r="W20" s="78"/>
      <c r="X20" s="76">
        <f t="shared" si="8"/>
        <v>0</v>
      </c>
      <c r="Y20" s="114">
        <f t="shared" si="9"/>
        <v>0</v>
      </c>
      <c r="Z20" s="115">
        <f t="shared" si="10"/>
        <v>1.4999999999999999E-2</v>
      </c>
      <c r="AA20" s="75">
        <f t="shared" si="11"/>
        <v>6.5228969880107401E-2</v>
      </c>
      <c r="AB20" s="75">
        <f t="shared" si="12"/>
        <v>6.5228969880107401E-2</v>
      </c>
      <c r="AC20" s="75">
        <f t="shared" si="13"/>
        <v>6.5217391304347894E-2</v>
      </c>
      <c r="AD20" s="76"/>
      <c r="AE20" s="74" t="str">
        <f t="shared" si="5"/>
        <v>1113Gestão de Comércio Exterior (T) (Online)233,53,502523014011380</v>
      </c>
      <c r="AF20" s="76" t="s">
        <v>397</v>
      </c>
      <c r="AG20" s="76"/>
      <c r="AH20" s="76" t="b">
        <f t="shared" si="14"/>
        <v>1</v>
      </c>
      <c r="AJ20" s="74" t="str">
        <f t="shared" si="15"/>
        <v>1113Gestão de Comércio Exterior (T) (Online)248,7309644670053,730964467005072451492,385786802031470</v>
      </c>
      <c r="AK20" s="74" t="str">
        <f>'2018 1ºS - Polo BH'!B19&amp;'2018 1ºS - Polo BH'!D19&amp;'2018 1ºS - Polo BH'!F19&amp;'2018 1ºS - Polo BH'!H19&amp;'2018 1ºS - Polo BH'!J19&amp;'2018 1ºS - Polo BH'!L19&amp;'2018 1ºS - Polo BH'!N19</f>
        <v>1113Gestão de Comércio Exterior (T) (Online)248,7309644670053,730964467005072451492,385786802031470</v>
      </c>
      <c r="AL20" s="74" t="b">
        <f t="shared" si="16"/>
        <v>1</v>
      </c>
    </row>
    <row r="21" spans="1:38" s="74" customFormat="1" ht="15.95" customHeight="1" x14ac:dyDescent="0.25">
      <c r="A21" s="71"/>
      <c r="B21" s="19">
        <v>1105</v>
      </c>
      <c r="C21" s="8"/>
      <c r="D21" s="37" t="s">
        <v>12</v>
      </c>
      <c r="E21" s="71"/>
      <c r="F21" s="69">
        <v>233.5</v>
      </c>
      <c r="G21" s="69"/>
      <c r="H21" s="69"/>
      <c r="I21" s="69"/>
      <c r="J21" s="69">
        <f t="shared" si="17"/>
        <v>3.5024999999999999</v>
      </c>
      <c r="K21" s="69">
        <v>230</v>
      </c>
      <c r="L21" s="69">
        <f t="shared" si="0"/>
        <v>1401</v>
      </c>
      <c r="M21" s="69">
        <f t="shared" si="1"/>
        <v>1380</v>
      </c>
      <c r="N21" s="71"/>
      <c r="O21" s="68">
        <f t="shared" si="2"/>
        <v>248.73096446700507</v>
      </c>
      <c r="P21" s="72"/>
      <c r="Q21" s="72"/>
      <c r="R21" s="72"/>
      <c r="S21" s="72">
        <f t="shared" si="6"/>
        <v>3.7309644670050659</v>
      </c>
      <c r="T21" s="73">
        <f t="shared" si="7"/>
        <v>245</v>
      </c>
      <c r="U21" s="73">
        <f t="shared" si="3"/>
        <v>1492.3857868020305</v>
      </c>
      <c r="V21" s="73">
        <f t="shared" si="4"/>
        <v>1470</v>
      </c>
      <c r="W21" s="78"/>
      <c r="X21" s="76">
        <f t="shared" si="8"/>
        <v>0</v>
      </c>
      <c r="Y21" s="114">
        <f t="shared" si="9"/>
        <v>0</v>
      </c>
      <c r="Z21" s="115">
        <f t="shared" si="10"/>
        <v>1.4999999999999999E-2</v>
      </c>
      <c r="AA21" s="75">
        <f t="shared" si="11"/>
        <v>6.5228969880107401E-2</v>
      </c>
      <c r="AB21" s="75">
        <f t="shared" si="12"/>
        <v>6.5228969880107401E-2</v>
      </c>
      <c r="AC21" s="75">
        <f t="shared" si="13"/>
        <v>6.5217391304347894E-2</v>
      </c>
      <c r="AD21" s="76"/>
      <c r="AE21" s="74" t="str">
        <f t="shared" si="5"/>
        <v>1105Gestão de Recursos Humanos (T)233,53,502523014011380</v>
      </c>
      <c r="AF21" s="76" t="s">
        <v>398</v>
      </c>
      <c r="AG21" s="76"/>
      <c r="AH21" s="76" t="b">
        <f t="shared" si="14"/>
        <v>1</v>
      </c>
      <c r="AJ21" s="74" t="str">
        <f t="shared" si="15"/>
        <v>1105Gestão de Recursos Humanos (T)248,7309644670053,730964467005072451492,385786802031470</v>
      </c>
      <c r="AK21" s="74" t="str">
        <f>'2018 1ºS - Polo BH'!B20&amp;'2018 1ºS - Polo BH'!D20&amp;'2018 1ºS - Polo BH'!F20&amp;'2018 1ºS - Polo BH'!H20&amp;'2018 1ºS - Polo BH'!J20&amp;'2018 1ºS - Polo BH'!L20&amp;'2018 1ºS - Polo BH'!N20</f>
        <v>1105Gestão de Recursos Humanos (T)248,7309644670053,730964467005072451492,385786802031470</v>
      </c>
      <c r="AL21" s="74" t="b">
        <f t="shared" si="16"/>
        <v>1</v>
      </c>
    </row>
    <row r="22" spans="1:38" s="74" customFormat="1" ht="15.95" customHeight="1" x14ac:dyDescent="0.25">
      <c r="A22" s="71"/>
      <c r="B22" s="19">
        <v>1128</v>
      </c>
      <c r="C22" s="8"/>
      <c r="D22" s="37" t="s">
        <v>45</v>
      </c>
      <c r="E22" s="71"/>
      <c r="F22" s="69">
        <v>233.5</v>
      </c>
      <c r="G22" s="69"/>
      <c r="H22" s="69"/>
      <c r="I22" s="69"/>
      <c r="J22" s="69">
        <f t="shared" si="17"/>
        <v>3.5024999999999999</v>
      </c>
      <c r="K22" s="69">
        <v>230</v>
      </c>
      <c r="L22" s="69">
        <f t="shared" si="0"/>
        <v>1401</v>
      </c>
      <c r="M22" s="69">
        <f t="shared" si="1"/>
        <v>1380</v>
      </c>
      <c r="N22" s="71"/>
      <c r="O22" s="68">
        <f t="shared" si="2"/>
        <v>248.73096446700507</v>
      </c>
      <c r="P22" s="72"/>
      <c r="Q22" s="72"/>
      <c r="R22" s="72"/>
      <c r="S22" s="72">
        <f t="shared" si="6"/>
        <v>3.7309644670050659</v>
      </c>
      <c r="T22" s="73">
        <f t="shared" si="7"/>
        <v>245</v>
      </c>
      <c r="U22" s="73">
        <f t="shared" si="3"/>
        <v>1492.3857868020305</v>
      </c>
      <c r="V22" s="73">
        <f t="shared" si="4"/>
        <v>1470</v>
      </c>
      <c r="W22" s="78"/>
      <c r="X22" s="76">
        <f t="shared" si="8"/>
        <v>0</v>
      </c>
      <c r="Y22" s="114">
        <f t="shared" si="9"/>
        <v>0</v>
      </c>
      <c r="Z22" s="115">
        <f t="shared" si="10"/>
        <v>1.4999999999999999E-2</v>
      </c>
      <c r="AA22" s="75">
        <f t="shared" si="11"/>
        <v>6.5228969880107401E-2</v>
      </c>
      <c r="AB22" s="75">
        <f t="shared" si="12"/>
        <v>6.5228969880107401E-2</v>
      </c>
      <c r="AC22" s="75">
        <f t="shared" si="13"/>
        <v>6.5217391304347894E-2</v>
      </c>
      <c r="AD22" s="76"/>
      <c r="AE22" s="74" t="str">
        <f t="shared" si="5"/>
        <v>1128Gestão de Seguros (T) (Online)233,53,502523014011380</v>
      </c>
      <c r="AF22" s="76" t="s">
        <v>399</v>
      </c>
      <c r="AG22" s="76"/>
      <c r="AH22" s="76" t="b">
        <f t="shared" si="14"/>
        <v>1</v>
      </c>
      <c r="AJ22" s="74" t="str">
        <f t="shared" si="15"/>
        <v>1128Gestão de Seguros (T) (Online)248,7309644670053,730964467005072451492,385786802031470</v>
      </c>
      <c r="AK22" s="74" t="str">
        <f>'2018 1ºS - Polo BH'!B21&amp;'2018 1ºS - Polo BH'!D21&amp;'2018 1ºS - Polo BH'!F21&amp;'2018 1ºS - Polo BH'!H21&amp;'2018 1ºS - Polo BH'!J21&amp;'2018 1ºS - Polo BH'!L21&amp;'2018 1ºS - Polo BH'!N21</f>
        <v>1128Gestão de Seguros (T) (Online)248,7309644670053,730964467005072451492,385786802031470</v>
      </c>
      <c r="AL22" s="74" t="b">
        <f t="shared" si="16"/>
        <v>1</v>
      </c>
    </row>
    <row r="23" spans="1:38" s="74" customFormat="1" ht="15.95" customHeight="1" x14ac:dyDescent="0.25">
      <c r="A23" s="71"/>
      <c r="B23" s="19">
        <v>1125</v>
      </c>
      <c r="C23" s="49"/>
      <c r="D23" s="37" t="s">
        <v>13</v>
      </c>
      <c r="E23" s="71"/>
      <c r="F23" s="69">
        <v>233.5</v>
      </c>
      <c r="G23" s="69"/>
      <c r="H23" s="69"/>
      <c r="I23" s="69"/>
      <c r="J23" s="69">
        <f t="shared" si="17"/>
        <v>3.5024999999999999</v>
      </c>
      <c r="K23" s="69">
        <v>230</v>
      </c>
      <c r="L23" s="69">
        <f t="shared" si="0"/>
        <v>1401</v>
      </c>
      <c r="M23" s="69">
        <f t="shared" si="1"/>
        <v>1380</v>
      </c>
      <c r="N23" s="71"/>
      <c r="O23" s="68">
        <f t="shared" si="2"/>
        <v>248.73096446700507</v>
      </c>
      <c r="P23" s="72"/>
      <c r="Q23" s="72"/>
      <c r="R23" s="72"/>
      <c r="S23" s="72">
        <f t="shared" si="6"/>
        <v>3.7309644670050659</v>
      </c>
      <c r="T23" s="73">
        <f t="shared" si="7"/>
        <v>245</v>
      </c>
      <c r="U23" s="73">
        <f t="shared" si="3"/>
        <v>1492.3857868020305</v>
      </c>
      <c r="V23" s="73">
        <f t="shared" si="4"/>
        <v>1470</v>
      </c>
      <c r="W23" s="78"/>
      <c r="X23" s="76">
        <f t="shared" si="8"/>
        <v>0</v>
      </c>
      <c r="Y23" s="114">
        <f t="shared" si="9"/>
        <v>0</v>
      </c>
      <c r="Z23" s="115">
        <f t="shared" si="10"/>
        <v>1.4999999999999999E-2</v>
      </c>
      <c r="AA23" s="75">
        <f t="shared" si="11"/>
        <v>6.5228969880107401E-2</v>
      </c>
      <c r="AB23" s="75">
        <f t="shared" si="12"/>
        <v>6.5228969880107401E-2</v>
      </c>
      <c r="AC23" s="75">
        <f t="shared" si="13"/>
        <v>6.5217391304347894E-2</v>
      </c>
      <c r="AD23" s="76"/>
      <c r="AE23" s="74" t="str">
        <f t="shared" si="5"/>
        <v>1125Gestão da Tecnologia da Informação (T)233,53,502523014011380</v>
      </c>
      <c r="AF23" s="76" t="s">
        <v>400</v>
      </c>
      <c r="AG23" s="76"/>
      <c r="AH23" s="76" t="b">
        <f t="shared" si="14"/>
        <v>1</v>
      </c>
      <c r="AJ23" s="74" t="str">
        <f t="shared" si="15"/>
        <v>1125Gestão da Tecnologia da Informação (T)248,7309644670053,730964467005072451492,385786802031470</v>
      </c>
      <c r="AK23" s="74" t="str">
        <f>'2018 1ºS - Polo BH'!B22&amp;'2018 1ºS - Polo BH'!D22&amp;'2018 1ºS - Polo BH'!F22&amp;'2018 1ºS - Polo BH'!H22&amp;'2018 1ºS - Polo BH'!J22&amp;'2018 1ºS - Polo BH'!L22&amp;'2018 1ºS - Polo BH'!N22</f>
        <v>1125Gestão da Tecnologia da Informação (T)248,7309644670053,730964467005072451492,385786802031470</v>
      </c>
      <c r="AL23" s="74" t="b">
        <f t="shared" si="16"/>
        <v>1</v>
      </c>
    </row>
    <row r="24" spans="1:38" s="74" customFormat="1" ht="15.95" customHeight="1" x14ac:dyDescent="0.25">
      <c r="A24" s="71"/>
      <c r="B24" s="19">
        <v>1114</v>
      </c>
      <c r="C24" s="8"/>
      <c r="D24" s="37" t="s">
        <v>14</v>
      </c>
      <c r="E24" s="71"/>
      <c r="F24" s="69">
        <v>233.5</v>
      </c>
      <c r="G24" s="69"/>
      <c r="H24" s="69"/>
      <c r="I24" s="69"/>
      <c r="J24" s="69">
        <f t="shared" si="17"/>
        <v>3.5024999999999999</v>
      </c>
      <c r="K24" s="69">
        <v>230</v>
      </c>
      <c r="L24" s="69">
        <f t="shared" si="0"/>
        <v>1401</v>
      </c>
      <c r="M24" s="69">
        <f t="shared" si="1"/>
        <v>1380</v>
      </c>
      <c r="N24" s="71"/>
      <c r="O24" s="68">
        <f t="shared" si="2"/>
        <v>248.73096446700507</v>
      </c>
      <c r="P24" s="72"/>
      <c r="Q24" s="72"/>
      <c r="R24" s="72"/>
      <c r="S24" s="72">
        <f t="shared" si="6"/>
        <v>3.7309644670050659</v>
      </c>
      <c r="T24" s="73">
        <f t="shared" si="7"/>
        <v>245</v>
      </c>
      <c r="U24" s="73">
        <f t="shared" si="3"/>
        <v>1492.3857868020305</v>
      </c>
      <c r="V24" s="73">
        <f t="shared" si="4"/>
        <v>1470</v>
      </c>
      <c r="W24" s="78"/>
      <c r="X24" s="76">
        <f t="shared" si="8"/>
        <v>0</v>
      </c>
      <c r="Y24" s="114">
        <f t="shared" si="9"/>
        <v>0</v>
      </c>
      <c r="Z24" s="115">
        <f t="shared" si="10"/>
        <v>1.4999999999999999E-2</v>
      </c>
      <c r="AA24" s="75">
        <f t="shared" si="11"/>
        <v>6.5228969880107401E-2</v>
      </c>
      <c r="AB24" s="75">
        <f t="shared" si="12"/>
        <v>6.5228969880107401E-2</v>
      </c>
      <c r="AC24" s="75">
        <f t="shared" si="13"/>
        <v>6.5217391304347894E-2</v>
      </c>
      <c r="AD24" s="76"/>
      <c r="AE24" s="74" t="str">
        <f t="shared" si="5"/>
        <v>1114Gestão Financeira (T)233,53,502523014011380</v>
      </c>
      <c r="AF24" s="76" t="s">
        <v>401</v>
      </c>
      <c r="AG24" s="76"/>
      <c r="AH24" s="76" t="b">
        <f t="shared" si="14"/>
        <v>1</v>
      </c>
      <c r="AJ24" s="74" t="str">
        <f t="shared" si="15"/>
        <v>1114Gestão Financeira (T)248,7309644670053,730964467005072451492,385786802031470</v>
      </c>
      <c r="AK24" s="74" t="str">
        <f>'2018 1ºS - Polo BH'!B23&amp;'2018 1ºS - Polo BH'!D23&amp;'2018 1ºS - Polo BH'!F23&amp;'2018 1ºS - Polo BH'!H23&amp;'2018 1ºS - Polo BH'!J23&amp;'2018 1ºS - Polo BH'!L23&amp;'2018 1ºS - Polo BH'!N23</f>
        <v>1114Gestão Financeira (T)248,7309644670053,730964467005072451492,385786802031470</v>
      </c>
      <c r="AL24" s="74" t="b">
        <f t="shared" si="16"/>
        <v>1</v>
      </c>
    </row>
    <row r="25" spans="1:38" s="74" customFormat="1" ht="15.95" customHeight="1" x14ac:dyDescent="0.25">
      <c r="A25" s="71"/>
      <c r="B25" s="19">
        <v>1132</v>
      </c>
      <c r="C25" s="8"/>
      <c r="D25" s="37" t="s">
        <v>46</v>
      </c>
      <c r="E25" s="71"/>
      <c r="F25" s="69">
        <v>233.5</v>
      </c>
      <c r="G25" s="69"/>
      <c r="H25" s="69"/>
      <c r="I25" s="69"/>
      <c r="J25" s="69">
        <f t="shared" si="17"/>
        <v>3.5024999999999999</v>
      </c>
      <c r="K25" s="69">
        <v>230</v>
      </c>
      <c r="L25" s="69">
        <f t="shared" si="0"/>
        <v>1401</v>
      </c>
      <c r="M25" s="69">
        <f t="shared" si="1"/>
        <v>1380</v>
      </c>
      <c r="N25" s="71"/>
      <c r="O25" s="68">
        <f t="shared" si="2"/>
        <v>248.73096446700507</v>
      </c>
      <c r="P25" s="72"/>
      <c r="Q25" s="72"/>
      <c r="R25" s="72"/>
      <c r="S25" s="72">
        <f t="shared" si="6"/>
        <v>3.7309644670050659</v>
      </c>
      <c r="T25" s="73">
        <f t="shared" si="7"/>
        <v>245</v>
      </c>
      <c r="U25" s="73">
        <f t="shared" si="3"/>
        <v>1492.3857868020305</v>
      </c>
      <c r="V25" s="73">
        <f t="shared" si="4"/>
        <v>1470</v>
      </c>
      <c r="W25" s="78"/>
      <c r="X25" s="76">
        <f t="shared" si="8"/>
        <v>0</v>
      </c>
      <c r="Y25" s="114">
        <f t="shared" si="9"/>
        <v>0</v>
      </c>
      <c r="Z25" s="115">
        <f t="shared" si="10"/>
        <v>1.4999999999999999E-2</v>
      </c>
      <c r="AA25" s="75">
        <f t="shared" si="11"/>
        <v>6.5228969880107401E-2</v>
      </c>
      <c r="AB25" s="75">
        <f t="shared" si="12"/>
        <v>6.5228969880107401E-2</v>
      </c>
      <c r="AC25" s="75">
        <f t="shared" si="13"/>
        <v>6.5217391304347894E-2</v>
      </c>
      <c r="AD25" s="76"/>
      <c r="AE25" s="74" t="str">
        <f t="shared" si="5"/>
        <v>1132Gestão Financeira (T) (Online)233,53,502523014011380</v>
      </c>
      <c r="AF25" s="76" t="s">
        <v>402</v>
      </c>
      <c r="AG25" s="76"/>
      <c r="AH25" s="76" t="b">
        <f t="shared" si="14"/>
        <v>1</v>
      </c>
      <c r="AJ25" s="74" t="str">
        <f t="shared" si="15"/>
        <v>1132Gestão Financeira (T) (Online)248,7309644670053,730964467005072451492,385786802031470</v>
      </c>
      <c r="AK25" s="74" t="str">
        <f>'2018 1ºS - Polo BH'!B24&amp;'2018 1ºS - Polo BH'!D24&amp;'2018 1ºS - Polo BH'!F24&amp;'2018 1ºS - Polo BH'!H24&amp;'2018 1ºS - Polo BH'!J24&amp;'2018 1ºS - Polo BH'!L24&amp;'2018 1ºS - Polo BH'!N24</f>
        <v>1132Gestão Financeira (T) (Online)248,7309644670053,730964467005072451492,385786802031470</v>
      </c>
      <c r="AL25" s="74" t="b">
        <f t="shared" si="16"/>
        <v>1</v>
      </c>
    </row>
    <row r="26" spans="1:38" s="74" customFormat="1" ht="15.95" customHeight="1" x14ac:dyDescent="0.25">
      <c r="A26" s="71"/>
      <c r="B26" s="19">
        <v>1115</v>
      </c>
      <c r="C26" s="8"/>
      <c r="D26" s="37" t="s">
        <v>15</v>
      </c>
      <c r="E26" s="71"/>
      <c r="F26" s="69">
        <v>233.5</v>
      </c>
      <c r="G26" s="69"/>
      <c r="H26" s="69"/>
      <c r="I26" s="69"/>
      <c r="J26" s="69">
        <f t="shared" si="17"/>
        <v>3.5024999999999999</v>
      </c>
      <c r="K26" s="69">
        <v>230</v>
      </c>
      <c r="L26" s="69">
        <f t="shared" si="0"/>
        <v>1401</v>
      </c>
      <c r="M26" s="69">
        <f t="shared" si="1"/>
        <v>1380</v>
      </c>
      <c r="N26" s="71"/>
      <c r="O26" s="68">
        <f t="shared" si="2"/>
        <v>248.73096446700507</v>
      </c>
      <c r="P26" s="72"/>
      <c r="Q26" s="72"/>
      <c r="R26" s="72"/>
      <c r="S26" s="72">
        <f t="shared" si="6"/>
        <v>3.7309644670050659</v>
      </c>
      <c r="T26" s="73">
        <f t="shared" si="7"/>
        <v>245</v>
      </c>
      <c r="U26" s="73">
        <f t="shared" si="3"/>
        <v>1492.3857868020305</v>
      </c>
      <c r="V26" s="73">
        <f t="shared" si="4"/>
        <v>1470</v>
      </c>
      <c r="W26" s="78"/>
      <c r="X26" s="76">
        <f t="shared" si="8"/>
        <v>0</v>
      </c>
      <c r="Y26" s="114">
        <f t="shared" si="9"/>
        <v>0</v>
      </c>
      <c r="Z26" s="115">
        <f t="shared" si="10"/>
        <v>1.4999999999999999E-2</v>
      </c>
      <c r="AA26" s="75">
        <f t="shared" si="11"/>
        <v>6.5228969880107401E-2</v>
      </c>
      <c r="AB26" s="75">
        <f t="shared" si="12"/>
        <v>6.5228969880107401E-2</v>
      </c>
      <c r="AC26" s="75">
        <f t="shared" si="13"/>
        <v>6.5217391304347894E-2</v>
      </c>
      <c r="AD26" s="76"/>
      <c r="AE26" s="74" t="str">
        <f t="shared" si="5"/>
        <v>1115Gestão Pública (T)233,53,502523014011380</v>
      </c>
      <c r="AF26" s="76" t="s">
        <v>403</v>
      </c>
      <c r="AG26" s="76"/>
      <c r="AH26" s="76" t="b">
        <f t="shared" si="14"/>
        <v>1</v>
      </c>
      <c r="AJ26" s="74" t="str">
        <f t="shared" si="15"/>
        <v>1115Gestão Pública (T)248,7309644670053,730964467005072451492,385786802031470</v>
      </c>
      <c r="AK26" s="74" t="str">
        <f>'2018 1ºS - Polo BH'!B25&amp;'2018 1ºS - Polo BH'!D25&amp;'2018 1ºS - Polo BH'!F25&amp;'2018 1ºS - Polo BH'!H25&amp;'2018 1ºS - Polo BH'!J25&amp;'2018 1ºS - Polo BH'!L25&amp;'2018 1ºS - Polo BH'!N25</f>
        <v>1115Gestão Pública (T)248,7309644670053,730964467005072451492,385786802031470</v>
      </c>
      <c r="AL26" s="74" t="b">
        <f t="shared" si="16"/>
        <v>1</v>
      </c>
    </row>
    <row r="27" spans="1:38" s="74" customFormat="1" ht="15.95" customHeight="1" x14ac:dyDescent="0.25">
      <c r="A27" s="71"/>
      <c r="B27" s="19">
        <v>1126</v>
      </c>
      <c r="C27" s="8"/>
      <c r="D27" s="37" t="s">
        <v>29</v>
      </c>
      <c r="E27" s="71"/>
      <c r="F27" s="69">
        <v>233.5</v>
      </c>
      <c r="G27" s="69"/>
      <c r="H27" s="69"/>
      <c r="I27" s="69"/>
      <c r="J27" s="69">
        <f t="shared" si="17"/>
        <v>3.5024999999999999</v>
      </c>
      <c r="K27" s="69">
        <v>230</v>
      </c>
      <c r="L27" s="69">
        <f t="shared" si="0"/>
        <v>1401</v>
      </c>
      <c r="M27" s="69">
        <f t="shared" si="1"/>
        <v>1380</v>
      </c>
      <c r="N27" s="71"/>
      <c r="O27" s="68">
        <f t="shared" si="2"/>
        <v>248.73096446700507</v>
      </c>
      <c r="P27" s="72"/>
      <c r="Q27" s="72"/>
      <c r="R27" s="72"/>
      <c r="S27" s="72">
        <f t="shared" si="6"/>
        <v>3.7309644670050659</v>
      </c>
      <c r="T27" s="73">
        <f t="shared" si="7"/>
        <v>245</v>
      </c>
      <c r="U27" s="73">
        <f t="shared" si="3"/>
        <v>1492.3857868020305</v>
      </c>
      <c r="V27" s="73">
        <f t="shared" si="4"/>
        <v>1470</v>
      </c>
      <c r="W27" s="78"/>
      <c r="X27" s="76">
        <f t="shared" si="8"/>
        <v>0</v>
      </c>
      <c r="Y27" s="114">
        <f t="shared" si="9"/>
        <v>0</v>
      </c>
      <c r="Z27" s="115">
        <f t="shared" si="10"/>
        <v>1.4999999999999999E-2</v>
      </c>
      <c r="AA27" s="75">
        <f t="shared" si="11"/>
        <v>6.5228969880107401E-2</v>
      </c>
      <c r="AB27" s="75">
        <f t="shared" si="12"/>
        <v>6.5228969880107401E-2</v>
      </c>
      <c r="AC27" s="75">
        <f t="shared" si="13"/>
        <v>6.5217391304347894E-2</v>
      </c>
      <c r="AD27" s="76"/>
      <c r="AE27" s="74" t="str">
        <f t="shared" si="5"/>
        <v>1126Jogos Digitais (T)233,53,502523014011380</v>
      </c>
      <c r="AF27" s="76" t="s">
        <v>404</v>
      </c>
      <c r="AG27" s="76"/>
      <c r="AH27" s="76" t="b">
        <f t="shared" si="14"/>
        <v>1</v>
      </c>
      <c r="AJ27" s="74" t="str">
        <f t="shared" si="15"/>
        <v>1126Jogos Digitais (T)248,7309644670053,730964467005072451492,385786802031470</v>
      </c>
      <c r="AK27" s="74" t="str">
        <f>'2018 1ºS - Polo BH'!B26&amp;'2018 1ºS - Polo BH'!D26&amp;'2018 1ºS - Polo BH'!F26&amp;'2018 1ºS - Polo BH'!H26&amp;'2018 1ºS - Polo BH'!J26&amp;'2018 1ºS - Polo BH'!L26&amp;'2018 1ºS - Polo BH'!N26</f>
        <v>1126Jogos Digitais (T)248,7309644670053,730964467005072451492,385786802031470</v>
      </c>
      <c r="AL27" s="74" t="b">
        <f t="shared" si="16"/>
        <v>1</v>
      </c>
    </row>
    <row r="28" spans="1:38" s="74" customFormat="1" ht="15.95" customHeight="1" x14ac:dyDescent="0.25">
      <c r="A28" s="71"/>
      <c r="B28" s="19">
        <v>1122</v>
      </c>
      <c r="C28" s="8"/>
      <c r="D28" s="37" t="s">
        <v>16</v>
      </c>
      <c r="E28" s="71"/>
      <c r="F28" s="69">
        <v>233.5</v>
      </c>
      <c r="G28" s="69"/>
      <c r="H28" s="69"/>
      <c r="I28" s="69"/>
      <c r="J28" s="69">
        <f t="shared" si="17"/>
        <v>3.5024999999999999</v>
      </c>
      <c r="K28" s="69">
        <v>230</v>
      </c>
      <c r="L28" s="69">
        <f t="shared" si="0"/>
        <v>1401</v>
      </c>
      <c r="M28" s="69">
        <f t="shared" si="1"/>
        <v>1380</v>
      </c>
      <c r="N28" s="71"/>
      <c r="O28" s="68">
        <f t="shared" si="2"/>
        <v>248.73096446700507</v>
      </c>
      <c r="P28" s="72"/>
      <c r="Q28" s="72"/>
      <c r="R28" s="72"/>
      <c r="S28" s="72">
        <f t="shared" si="6"/>
        <v>3.7309644670050659</v>
      </c>
      <c r="T28" s="73">
        <f t="shared" si="7"/>
        <v>245</v>
      </c>
      <c r="U28" s="73">
        <f t="shared" si="3"/>
        <v>1492.3857868020305</v>
      </c>
      <c r="V28" s="73">
        <f t="shared" si="4"/>
        <v>1470</v>
      </c>
      <c r="W28" s="78"/>
      <c r="X28" s="76">
        <f t="shared" si="8"/>
        <v>0</v>
      </c>
      <c r="Y28" s="114">
        <f t="shared" si="9"/>
        <v>0</v>
      </c>
      <c r="Z28" s="115">
        <f t="shared" si="10"/>
        <v>1.4999999999999999E-2</v>
      </c>
      <c r="AA28" s="75">
        <f t="shared" si="11"/>
        <v>6.5228969880107401E-2</v>
      </c>
      <c r="AB28" s="75">
        <f t="shared" si="12"/>
        <v>6.5228969880107401E-2</v>
      </c>
      <c r="AC28" s="75">
        <f t="shared" si="13"/>
        <v>6.5217391304347894E-2</v>
      </c>
      <c r="AD28" s="76"/>
      <c r="AE28" s="74" t="str">
        <f t="shared" si="5"/>
        <v>1122Letras - Língua Estrangeira (L)233,53,502523014011380</v>
      </c>
      <c r="AF28" s="76" t="s">
        <v>405</v>
      </c>
      <c r="AG28" s="76"/>
      <c r="AH28" s="76" t="b">
        <f t="shared" si="14"/>
        <v>1</v>
      </c>
      <c r="AJ28" s="74" t="str">
        <f t="shared" si="15"/>
        <v>1122Letras - Língua Estrangeira (L)248,7309644670053,730964467005072451492,385786802031470</v>
      </c>
      <c r="AK28" s="74" t="str">
        <f>'2018 1ºS - Polo BH'!B27&amp;'2018 1ºS - Polo BH'!D27&amp;'2018 1ºS - Polo BH'!F27&amp;'2018 1ºS - Polo BH'!H27&amp;'2018 1ºS - Polo BH'!J27&amp;'2018 1ºS - Polo BH'!L27&amp;'2018 1ºS - Polo BH'!N27</f>
        <v>1122Letras - Língua Estrangeira (L)248,7309644670053,730964467005072451492,385786802031470</v>
      </c>
      <c r="AL28" s="74" t="b">
        <f t="shared" si="16"/>
        <v>1</v>
      </c>
    </row>
    <row r="29" spans="1:38" s="74" customFormat="1" ht="15.95" customHeight="1" x14ac:dyDescent="0.25">
      <c r="A29" s="49"/>
      <c r="B29" s="19">
        <v>2009</v>
      </c>
      <c r="C29" s="49"/>
      <c r="D29" s="37" t="s">
        <v>37</v>
      </c>
      <c r="E29" s="99"/>
      <c r="F29" s="69">
        <v>233.5</v>
      </c>
      <c r="G29" s="69"/>
      <c r="H29" s="69"/>
      <c r="I29" s="69"/>
      <c r="J29" s="69">
        <f t="shared" si="17"/>
        <v>3.5024999999999999</v>
      </c>
      <c r="K29" s="69">
        <v>230</v>
      </c>
      <c r="L29" s="69">
        <f t="shared" si="0"/>
        <v>1401</v>
      </c>
      <c r="M29" s="69">
        <f t="shared" si="1"/>
        <v>1380</v>
      </c>
      <c r="N29" s="49"/>
      <c r="O29" s="68">
        <f t="shared" si="2"/>
        <v>248.73096446700507</v>
      </c>
      <c r="P29" s="72"/>
      <c r="Q29" s="72"/>
      <c r="R29" s="72"/>
      <c r="S29" s="72">
        <f t="shared" si="6"/>
        <v>3.7309644670050659</v>
      </c>
      <c r="T29" s="73">
        <f t="shared" si="7"/>
        <v>245</v>
      </c>
      <c r="U29" s="73">
        <f t="shared" si="3"/>
        <v>1492.3857868020305</v>
      </c>
      <c r="V29" s="73">
        <f t="shared" si="4"/>
        <v>1470</v>
      </c>
      <c r="W29" s="78"/>
      <c r="X29" s="76">
        <f t="shared" si="8"/>
        <v>0</v>
      </c>
      <c r="Y29" s="114">
        <f t="shared" si="9"/>
        <v>0</v>
      </c>
      <c r="Z29" s="115">
        <f t="shared" si="10"/>
        <v>1.4999999999999999E-2</v>
      </c>
      <c r="AA29" s="75">
        <f t="shared" si="11"/>
        <v>6.5228969880107401E-2</v>
      </c>
      <c r="AB29" s="75">
        <f t="shared" si="12"/>
        <v>6.5228969880107401E-2</v>
      </c>
      <c r="AC29" s="75">
        <f t="shared" si="13"/>
        <v>6.5217391304347894E-2</v>
      </c>
      <c r="AD29" s="76"/>
      <c r="AE29" s="74" t="str">
        <f t="shared" si="5"/>
        <v>2009Letras - Língua Portuguesa (Segunda Licenciatura)233,53,502523014011380</v>
      </c>
      <c r="AF29" s="76" t="s">
        <v>406</v>
      </c>
      <c r="AG29" s="76"/>
      <c r="AH29" s="76" t="b">
        <f t="shared" si="14"/>
        <v>1</v>
      </c>
      <c r="AJ29" s="74" t="str">
        <f t="shared" si="15"/>
        <v>2009Letras - Língua Portuguesa (Segunda Licenciatura)248,7309644670053,730964467005072451492,385786802031470</v>
      </c>
      <c r="AK29" s="74" t="str">
        <f>'2018 1ºS - Polo BH'!B28&amp;'2018 1ºS - Polo BH'!D28&amp;'2018 1ºS - Polo BH'!F28&amp;'2018 1ºS - Polo BH'!H28&amp;'2018 1ºS - Polo BH'!J28&amp;'2018 1ºS - Polo BH'!L28&amp;'2018 1ºS - Polo BH'!N28</f>
        <v>2009Letras - Língua Portuguesa (Segunda Licenciatura)248,7309644670053,730964467005072451492,385786802031470</v>
      </c>
      <c r="AL29" s="74" t="b">
        <f t="shared" si="16"/>
        <v>1</v>
      </c>
    </row>
    <row r="30" spans="1:38" s="74" customFormat="1" ht="15.95" customHeight="1" x14ac:dyDescent="0.25">
      <c r="A30" s="71"/>
      <c r="B30" s="19">
        <v>1101</v>
      </c>
      <c r="C30" s="8"/>
      <c r="D30" s="37" t="s">
        <v>115</v>
      </c>
      <c r="E30" s="71"/>
      <c r="F30" s="69">
        <v>233.5</v>
      </c>
      <c r="G30" s="69"/>
      <c r="H30" s="69"/>
      <c r="I30" s="69"/>
      <c r="J30" s="69">
        <f t="shared" si="17"/>
        <v>3.5024999999999999</v>
      </c>
      <c r="K30" s="69">
        <v>230</v>
      </c>
      <c r="L30" s="69">
        <f t="shared" si="0"/>
        <v>1401</v>
      </c>
      <c r="M30" s="69">
        <f t="shared" si="1"/>
        <v>1380</v>
      </c>
      <c r="N30" s="71"/>
      <c r="O30" s="68">
        <f t="shared" si="2"/>
        <v>248.73096446700507</v>
      </c>
      <c r="P30" s="72"/>
      <c r="Q30" s="72"/>
      <c r="R30" s="72"/>
      <c r="S30" s="72">
        <f t="shared" si="6"/>
        <v>3.7309644670050659</v>
      </c>
      <c r="T30" s="73">
        <f t="shared" si="7"/>
        <v>245</v>
      </c>
      <c r="U30" s="73">
        <f t="shared" si="3"/>
        <v>1492.3857868020305</v>
      </c>
      <c r="V30" s="73">
        <f t="shared" si="4"/>
        <v>1470</v>
      </c>
      <c r="W30" s="78"/>
      <c r="X30" s="76">
        <f t="shared" si="8"/>
        <v>0</v>
      </c>
      <c r="Y30" s="114">
        <f t="shared" si="9"/>
        <v>0</v>
      </c>
      <c r="Z30" s="115">
        <f t="shared" si="10"/>
        <v>1.4999999999999999E-2</v>
      </c>
      <c r="AA30" s="75">
        <f t="shared" si="11"/>
        <v>6.5228969880107401E-2</v>
      </c>
      <c r="AB30" s="75">
        <f t="shared" si="12"/>
        <v>6.5228969880107401E-2</v>
      </c>
      <c r="AC30" s="75">
        <f t="shared" si="13"/>
        <v>6.5217391304347894E-2</v>
      </c>
      <c r="AD30" s="76"/>
      <c r="AE30" s="74" t="str">
        <f t="shared" si="5"/>
        <v>1101Letras Português / Espanhol (L)233,53,502523014011380</v>
      </c>
      <c r="AF30" s="76" t="s">
        <v>407</v>
      </c>
      <c r="AG30" s="76"/>
      <c r="AH30" s="76" t="b">
        <f t="shared" si="14"/>
        <v>1</v>
      </c>
      <c r="AJ30" s="74" t="str">
        <f t="shared" si="15"/>
        <v>1101Letras Português / Espanhol (L)248,7309644670053,730964467005072451492,385786802031470</v>
      </c>
      <c r="AK30" s="74" t="str">
        <f>'2018 1ºS - Polo BH'!B29&amp;'2018 1ºS - Polo BH'!D29&amp;'2018 1ºS - Polo BH'!F29&amp;'2018 1ºS - Polo BH'!H29&amp;'2018 1ºS - Polo BH'!J29&amp;'2018 1ºS - Polo BH'!L29&amp;'2018 1ºS - Polo BH'!N29</f>
        <v>1101Letras Português / Espanhol (L)248,7309644670053,730964467005072451492,385786802031470</v>
      </c>
      <c r="AL30" s="74" t="b">
        <f t="shared" si="16"/>
        <v>1</v>
      </c>
    </row>
    <row r="31" spans="1:38" s="74" customFormat="1" ht="15.95" customHeight="1" x14ac:dyDescent="0.25">
      <c r="A31" s="71"/>
      <c r="B31" s="19">
        <v>2010</v>
      </c>
      <c r="C31" s="8"/>
      <c r="D31" s="37" t="s">
        <v>38</v>
      </c>
      <c r="E31" s="71"/>
      <c r="F31" s="69">
        <v>233.5</v>
      </c>
      <c r="G31" s="69"/>
      <c r="H31" s="69"/>
      <c r="I31" s="69"/>
      <c r="J31" s="69">
        <f t="shared" si="17"/>
        <v>3.5024999999999999</v>
      </c>
      <c r="K31" s="69">
        <v>230</v>
      </c>
      <c r="L31" s="69">
        <f t="shared" si="0"/>
        <v>1401</v>
      </c>
      <c r="M31" s="69">
        <f t="shared" si="1"/>
        <v>1380</v>
      </c>
      <c r="N31" s="71"/>
      <c r="O31" s="68">
        <f t="shared" si="2"/>
        <v>248.73096446700507</v>
      </c>
      <c r="P31" s="72"/>
      <c r="Q31" s="72"/>
      <c r="R31" s="72"/>
      <c r="S31" s="72">
        <f t="shared" si="6"/>
        <v>3.7309644670050659</v>
      </c>
      <c r="T31" s="73">
        <f t="shared" si="7"/>
        <v>245</v>
      </c>
      <c r="U31" s="73">
        <f t="shared" si="3"/>
        <v>1492.3857868020305</v>
      </c>
      <c r="V31" s="73">
        <f t="shared" si="4"/>
        <v>1470</v>
      </c>
      <c r="W31" s="78"/>
      <c r="X31" s="76">
        <f t="shared" si="8"/>
        <v>0</v>
      </c>
      <c r="Y31" s="114">
        <f t="shared" si="9"/>
        <v>0</v>
      </c>
      <c r="Z31" s="115">
        <f t="shared" si="10"/>
        <v>1.4999999999999999E-2</v>
      </c>
      <c r="AA31" s="75">
        <f t="shared" si="11"/>
        <v>6.5228969880107401E-2</v>
      </c>
      <c r="AB31" s="75">
        <f t="shared" si="12"/>
        <v>6.5228969880107401E-2</v>
      </c>
      <c r="AC31" s="75">
        <f t="shared" si="13"/>
        <v>6.5217391304347894E-2</v>
      </c>
      <c r="AD31" s="76"/>
      <c r="AE31" s="74" t="str">
        <f t="shared" si="5"/>
        <v>2010Letras - Português / Espanhol (Segunda Licenciatura)233,53,502523014011380</v>
      </c>
      <c r="AF31" s="76" t="s">
        <v>408</v>
      </c>
      <c r="AG31" s="76"/>
      <c r="AH31" s="76" t="b">
        <f t="shared" si="14"/>
        <v>1</v>
      </c>
      <c r="AJ31" s="74" t="str">
        <f t="shared" si="15"/>
        <v>2010Letras - Português / Espanhol (Segunda Licenciatura)248,7309644670053,730964467005072451492,385786802031470</v>
      </c>
      <c r="AK31" s="74" t="str">
        <f>'2018 1ºS - Polo BH'!B30&amp;'2018 1ºS - Polo BH'!D30&amp;'2018 1ºS - Polo BH'!F30&amp;'2018 1ºS - Polo BH'!H30&amp;'2018 1ºS - Polo BH'!J30&amp;'2018 1ºS - Polo BH'!L30&amp;'2018 1ºS - Polo BH'!N30</f>
        <v>2010Letras - Português / Espanhol (Segunda Licenciatura)248,7309644670053,730964467005072451492,385786802031470</v>
      </c>
      <c r="AL31" s="74" t="b">
        <f t="shared" si="16"/>
        <v>1</v>
      </c>
    </row>
    <row r="32" spans="1:38" s="74" customFormat="1" ht="15.95" customHeight="1" x14ac:dyDescent="0.25">
      <c r="A32" s="71"/>
      <c r="B32" s="19">
        <v>1106</v>
      </c>
      <c r="C32" s="8"/>
      <c r="D32" s="37" t="s">
        <v>17</v>
      </c>
      <c r="E32" s="71"/>
      <c r="F32" s="69">
        <v>233.5</v>
      </c>
      <c r="G32" s="69"/>
      <c r="H32" s="69"/>
      <c r="I32" s="69"/>
      <c r="J32" s="69">
        <f t="shared" si="17"/>
        <v>3.5024999999999999</v>
      </c>
      <c r="K32" s="69">
        <v>230</v>
      </c>
      <c r="L32" s="69">
        <f t="shared" si="0"/>
        <v>1401</v>
      </c>
      <c r="M32" s="69">
        <f t="shared" si="1"/>
        <v>1380</v>
      </c>
      <c r="N32" s="71"/>
      <c r="O32" s="68">
        <f t="shared" si="2"/>
        <v>248.73096446700507</v>
      </c>
      <c r="P32" s="72"/>
      <c r="Q32" s="72"/>
      <c r="R32" s="72"/>
      <c r="S32" s="72">
        <f t="shared" si="6"/>
        <v>3.7309644670050659</v>
      </c>
      <c r="T32" s="73">
        <f t="shared" si="7"/>
        <v>245</v>
      </c>
      <c r="U32" s="73">
        <f t="shared" si="3"/>
        <v>1492.3857868020305</v>
      </c>
      <c r="V32" s="73">
        <f t="shared" si="4"/>
        <v>1470</v>
      </c>
      <c r="W32" s="78"/>
      <c r="X32" s="76">
        <f t="shared" si="8"/>
        <v>0</v>
      </c>
      <c r="Y32" s="114">
        <f t="shared" si="9"/>
        <v>0</v>
      </c>
      <c r="Z32" s="115">
        <f t="shared" si="10"/>
        <v>1.4999999999999999E-2</v>
      </c>
      <c r="AA32" s="75">
        <f t="shared" si="11"/>
        <v>6.5228969880107401E-2</v>
      </c>
      <c r="AB32" s="75">
        <f t="shared" si="12"/>
        <v>6.5228969880107401E-2</v>
      </c>
      <c r="AC32" s="75">
        <f t="shared" si="13"/>
        <v>6.5217391304347894E-2</v>
      </c>
      <c r="AD32" s="76"/>
      <c r="AE32" s="74" t="str">
        <f t="shared" si="5"/>
        <v>1106Logística (T)233,53,502523014011380</v>
      </c>
      <c r="AF32" s="76" t="s">
        <v>409</v>
      </c>
      <c r="AG32" s="76"/>
      <c r="AH32" s="76" t="b">
        <f t="shared" si="14"/>
        <v>1</v>
      </c>
      <c r="AJ32" s="74" t="str">
        <f t="shared" si="15"/>
        <v>1106Logística (T)248,7309644670053,730964467005072451492,385786802031470</v>
      </c>
      <c r="AK32" s="74" t="str">
        <f>'2018 1ºS - Polo BH'!B31&amp;'2018 1ºS - Polo BH'!D31&amp;'2018 1ºS - Polo BH'!F31&amp;'2018 1ºS - Polo BH'!H31&amp;'2018 1ºS - Polo BH'!J31&amp;'2018 1ºS - Polo BH'!L31&amp;'2018 1ºS - Polo BH'!N31</f>
        <v>1106Logística (T)248,7309644670053,730964467005072451492,385786802031470</v>
      </c>
      <c r="AL32" s="74" t="b">
        <f t="shared" si="16"/>
        <v>1</v>
      </c>
    </row>
    <row r="33" spans="1:38" s="74" customFormat="1" ht="15.95" customHeight="1" x14ac:dyDescent="0.25">
      <c r="A33" s="71"/>
      <c r="B33" s="19">
        <v>1131</v>
      </c>
      <c r="C33" s="49"/>
      <c r="D33" s="37" t="s">
        <v>18</v>
      </c>
      <c r="E33" s="71"/>
      <c r="F33" s="69">
        <v>233.5</v>
      </c>
      <c r="G33" s="69"/>
      <c r="H33" s="69"/>
      <c r="I33" s="69"/>
      <c r="J33" s="69">
        <f t="shared" si="17"/>
        <v>3.5024999999999999</v>
      </c>
      <c r="K33" s="69">
        <v>230</v>
      </c>
      <c r="L33" s="69">
        <f t="shared" si="0"/>
        <v>1401</v>
      </c>
      <c r="M33" s="69">
        <f t="shared" si="1"/>
        <v>1380</v>
      </c>
      <c r="N33" s="71"/>
      <c r="O33" s="68">
        <f t="shared" si="2"/>
        <v>248.73096446700507</v>
      </c>
      <c r="P33" s="72"/>
      <c r="Q33" s="72"/>
      <c r="R33" s="72"/>
      <c r="S33" s="72">
        <f t="shared" si="6"/>
        <v>3.7309644670050659</v>
      </c>
      <c r="T33" s="73">
        <f t="shared" si="7"/>
        <v>245</v>
      </c>
      <c r="U33" s="73">
        <f t="shared" si="3"/>
        <v>1492.3857868020305</v>
      </c>
      <c r="V33" s="73">
        <f t="shared" si="4"/>
        <v>1470</v>
      </c>
      <c r="W33" s="78"/>
      <c r="X33" s="76">
        <f t="shared" si="8"/>
        <v>0</v>
      </c>
      <c r="Y33" s="114">
        <f t="shared" si="9"/>
        <v>0</v>
      </c>
      <c r="Z33" s="115">
        <f t="shared" si="10"/>
        <v>1.4999999999999999E-2</v>
      </c>
      <c r="AA33" s="75">
        <f t="shared" si="11"/>
        <v>6.5228969880107401E-2</v>
      </c>
      <c r="AB33" s="75">
        <f t="shared" si="12"/>
        <v>6.5228969880107401E-2</v>
      </c>
      <c r="AC33" s="75">
        <f t="shared" si="13"/>
        <v>6.5217391304347894E-2</v>
      </c>
      <c r="AD33" s="76"/>
      <c r="AE33" s="74" t="str">
        <f t="shared" si="5"/>
        <v>1131Marketing (T)233,53,502523014011380</v>
      </c>
      <c r="AF33" s="76" t="s">
        <v>410</v>
      </c>
      <c r="AG33" s="76"/>
      <c r="AH33" s="76" t="b">
        <f t="shared" si="14"/>
        <v>1</v>
      </c>
      <c r="AJ33" s="74" t="str">
        <f t="shared" si="15"/>
        <v>1131Marketing (T)248,7309644670053,730964467005072451492,385786802031470</v>
      </c>
      <c r="AK33" s="74" t="str">
        <f>'2018 1ºS - Polo BH'!B32&amp;'2018 1ºS - Polo BH'!D32&amp;'2018 1ºS - Polo BH'!F32&amp;'2018 1ºS - Polo BH'!H32&amp;'2018 1ºS - Polo BH'!J32&amp;'2018 1ºS - Polo BH'!L32&amp;'2018 1ºS - Polo BH'!N32</f>
        <v>1131Marketing (T)248,7309644670053,730964467005072451492,385786802031470</v>
      </c>
      <c r="AL33" s="74" t="b">
        <f t="shared" si="16"/>
        <v>1</v>
      </c>
    </row>
    <row r="34" spans="1:38" s="74" customFormat="1" ht="15.95" customHeight="1" x14ac:dyDescent="0.25">
      <c r="A34" s="71"/>
      <c r="B34" s="19">
        <v>1104</v>
      </c>
      <c r="C34" s="8"/>
      <c r="D34" s="37" t="s">
        <v>47</v>
      </c>
      <c r="E34" s="71"/>
      <c r="F34" s="69">
        <v>233.5</v>
      </c>
      <c r="G34" s="69"/>
      <c r="H34" s="69"/>
      <c r="I34" s="69"/>
      <c r="J34" s="69">
        <f t="shared" si="17"/>
        <v>3.5024999999999999</v>
      </c>
      <c r="K34" s="69">
        <v>230</v>
      </c>
      <c r="L34" s="69">
        <f t="shared" si="0"/>
        <v>1401</v>
      </c>
      <c r="M34" s="69">
        <f t="shared" si="1"/>
        <v>1380</v>
      </c>
      <c r="N34" s="71"/>
      <c r="O34" s="68">
        <f t="shared" si="2"/>
        <v>248.73096446700507</v>
      </c>
      <c r="P34" s="72"/>
      <c r="Q34" s="72"/>
      <c r="R34" s="72"/>
      <c r="S34" s="72">
        <f t="shared" si="6"/>
        <v>3.7309644670050659</v>
      </c>
      <c r="T34" s="73">
        <f t="shared" si="7"/>
        <v>245</v>
      </c>
      <c r="U34" s="73">
        <f t="shared" si="3"/>
        <v>1492.3857868020305</v>
      </c>
      <c r="V34" s="73">
        <f t="shared" si="4"/>
        <v>1470</v>
      </c>
      <c r="W34" s="78"/>
      <c r="X34" s="76">
        <f t="shared" si="8"/>
        <v>0</v>
      </c>
      <c r="Y34" s="114">
        <f t="shared" si="9"/>
        <v>0</v>
      </c>
      <c r="Z34" s="115">
        <f t="shared" si="10"/>
        <v>1.4999999999999999E-2</v>
      </c>
      <c r="AA34" s="75">
        <f t="shared" si="11"/>
        <v>6.5228969880107401E-2</v>
      </c>
      <c r="AB34" s="75">
        <f t="shared" si="12"/>
        <v>6.5228969880107401E-2</v>
      </c>
      <c r="AC34" s="75">
        <f t="shared" si="13"/>
        <v>6.5217391304347894E-2</v>
      </c>
      <c r="AD34" s="76"/>
      <c r="AE34" s="74" t="str">
        <f t="shared" si="5"/>
        <v>1104Marketing (T) (Online)233,53,502523014011380</v>
      </c>
      <c r="AF34" s="76" t="s">
        <v>411</v>
      </c>
      <c r="AG34" s="76"/>
      <c r="AH34" s="76" t="b">
        <f t="shared" si="14"/>
        <v>1</v>
      </c>
      <c r="AJ34" s="74" t="str">
        <f t="shared" si="15"/>
        <v>1104Marketing (T) (Online)248,7309644670053,730964467005072451492,385786802031470</v>
      </c>
      <c r="AK34" s="74" t="str">
        <f>'2018 1ºS - Polo BH'!B33&amp;'2018 1ºS - Polo BH'!D33&amp;'2018 1ºS - Polo BH'!F33&amp;'2018 1ºS - Polo BH'!H33&amp;'2018 1ºS - Polo BH'!J33&amp;'2018 1ºS - Polo BH'!L33&amp;'2018 1ºS - Polo BH'!N33</f>
        <v>1104Marketing (T) (Online)248,7309644670053,730964467005072451492,385786802031470</v>
      </c>
      <c r="AL34" s="74" t="b">
        <f t="shared" si="16"/>
        <v>1</v>
      </c>
    </row>
    <row r="35" spans="1:38" s="74" customFormat="1" ht="15.95" customHeight="1" x14ac:dyDescent="0.25">
      <c r="A35" s="71"/>
      <c r="B35" s="19">
        <v>1111</v>
      </c>
      <c r="C35" s="8"/>
      <c r="D35" s="37" t="s">
        <v>28</v>
      </c>
      <c r="E35" s="71"/>
      <c r="F35" s="69">
        <v>233.5</v>
      </c>
      <c r="G35" s="69"/>
      <c r="H35" s="69"/>
      <c r="I35" s="69"/>
      <c r="J35" s="69">
        <f t="shared" si="17"/>
        <v>3.5024999999999999</v>
      </c>
      <c r="K35" s="69">
        <v>230</v>
      </c>
      <c r="L35" s="69">
        <f t="shared" si="0"/>
        <v>1401</v>
      </c>
      <c r="M35" s="69">
        <f t="shared" si="1"/>
        <v>1380</v>
      </c>
      <c r="N35" s="71"/>
      <c r="O35" s="68">
        <f t="shared" si="2"/>
        <v>248.73096446700507</v>
      </c>
      <c r="P35" s="72"/>
      <c r="Q35" s="72"/>
      <c r="R35" s="72"/>
      <c r="S35" s="72">
        <f t="shared" si="6"/>
        <v>3.7309644670050659</v>
      </c>
      <c r="T35" s="73">
        <f t="shared" si="7"/>
        <v>245</v>
      </c>
      <c r="U35" s="73">
        <f t="shared" si="3"/>
        <v>1492.3857868020305</v>
      </c>
      <c r="V35" s="73">
        <f t="shared" si="4"/>
        <v>1470</v>
      </c>
      <c r="W35" s="78"/>
      <c r="X35" s="76">
        <f t="shared" si="8"/>
        <v>0</v>
      </c>
      <c r="Y35" s="114">
        <f t="shared" si="9"/>
        <v>0</v>
      </c>
      <c r="Z35" s="115">
        <f t="shared" si="10"/>
        <v>1.4999999999999999E-2</v>
      </c>
      <c r="AA35" s="75">
        <f t="shared" si="11"/>
        <v>6.5228969880107401E-2</v>
      </c>
      <c r="AB35" s="75">
        <f t="shared" si="12"/>
        <v>6.5228969880107401E-2</v>
      </c>
      <c r="AC35" s="75">
        <f t="shared" si="13"/>
        <v>6.5217391304347894E-2</v>
      </c>
      <c r="AD35" s="76"/>
      <c r="AE35" s="74" t="str">
        <f t="shared" si="5"/>
        <v>1111Matemática (L)233,53,502523014011380</v>
      </c>
      <c r="AF35" s="76" t="s">
        <v>412</v>
      </c>
      <c r="AG35" s="76"/>
      <c r="AH35" s="76" t="b">
        <f t="shared" si="14"/>
        <v>1</v>
      </c>
      <c r="AJ35" s="74" t="str">
        <f t="shared" si="15"/>
        <v>1111Matemática (L)248,7309644670053,730964467005072451492,385786802031470</v>
      </c>
      <c r="AK35" s="74" t="str">
        <f>'2018 1ºS - Polo BH'!B34&amp;'2018 1ºS - Polo BH'!D34&amp;'2018 1ºS - Polo BH'!F34&amp;'2018 1ºS - Polo BH'!H34&amp;'2018 1ºS - Polo BH'!J34&amp;'2018 1ºS - Polo BH'!L34&amp;'2018 1ºS - Polo BH'!N34</f>
        <v>1111Matemática (L)248,7309644670053,730964467005072451492,385786802031470</v>
      </c>
      <c r="AL35" s="74" t="b">
        <f t="shared" si="16"/>
        <v>1</v>
      </c>
    </row>
    <row r="36" spans="1:38" s="74" customFormat="1" ht="15.95" customHeight="1" x14ac:dyDescent="0.25">
      <c r="A36" s="71"/>
      <c r="B36" s="19">
        <v>2006</v>
      </c>
      <c r="C36" s="8"/>
      <c r="D36" s="37" t="s">
        <v>39</v>
      </c>
      <c r="E36" s="71"/>
      <c r="F36" s="69">
        <v>233.5</v>
      </c>
      <c r="G36" s="69"/>
      <c r="H36" s="69"/>
      <c r="I36" s="69"/>
      <c r="J36" s="69">
        <f t="shared" si="17"/>
        <v>3.5024999999999999</v>
      </c>
      <c r="K36" s="69">
        <v>230</v>
      </c>
      <c r="L36" s="69">
        <f t="shared" si="0"/>
        <v>1401</v>
      </c>
      <c r="M36" s="69">
        <f t="shared" si="1"/>
        <v>1380</v>
      </c>
      <c r="N36" s="71"/>
      <c r="O36" s="68">
        <f t="shared" si="2"/>
        <v>248.73096446700507</v>
      </c>
      <c r="P36" s="72"/>
      <c r="Q36" s="72"/>
      <c r="R36" s="72"/>
      <c r="S36" s="72">
        <f t="shared" si="6"/>
        <v>3.7309644670050659</v>
      </c>
      <c r="T36" s="73">
        <f t="shared" si="7"/>
        <v>245</v>
      </c>
      <c r="U36" s="73">
        <f t="shared" si="3"/>
        <v>1492.3857868020305</v>
      </c>
      <c r="V36" s="73">
        <f t="shared" si="4"/>
        <v>1470</v>
      </c>
      <c r="W36" s="78"/>
      <c r="X36" s="76">
        <f t="shared" si="8"/>
        <v>0</v>
      </c>
      <c r="Y36" s="114">
        <f t="shared" si="9"/>
        <v>0</v>
      </c>
      <c r="Z36" s="115">
        <f t="shared" si="10"/>
        <v>1.4999999999999999E-2</v>
      </c>
      <c r="AA36" s="75">
        <f t="shared" si="11"/>
        <v>6.5228969880107401E-2</v>
      </c>
      <c r="AB36" s="75">
        <f t="shared" si="12"/>
        <v>6.5228969880107401E-2</v>
      </c>
      <c r="AC36" s="75">
        <f t="shared" si="13"/>
        <v>6.5217391304347894E-2</v>
      </c>
      <c r="AD36" s="76"/>
      <c r="AE36" s="74" t="str">
        <f t="shared" si="5"/>
        <v>2006Matemática (Segunda Licenciatura)233,53,502523014011380</v>
      </c>
      <c r="AF36" s="76" t="s">
        <v>413</v>
      </c>
      <c r="AG36" s="76"/>
      <c r="AH36" s="76" t="b">
        <f t="shared" si="14"/>
        <v>1</v>
      </c>
      <c r="AJ36" s="74" t="str">
        <f t="shared" si="15"/>
        <v>2006Matemática (Segunda Licenciatura)248,7309644670053,730964467005072451492,385786802031470</v>
      </c>
      <c r="AK36" s="74" t="str">
        <f>'2018 1ºS - Polo BH'!B35&amp;'2018 1ºS - Polo BH'!D35&amp;'2018 1ºS - Polo BH'!F35&amp;'2018 1ºS - Polo BH'!H35&amp;'2018 1ºS - Polo BH'!J35&amp;'2018 1ºS - Polo BH'!L35&amp;'2018 1ºS - Polo BH'!N35</f>
        <v>2006Matemática (Segunda Licenciatura)248,7309644670053,730964467005072451492,385786802031470</v>
      </c>
      <c r="AL36" s="74" t="b">
        <f t="shared" si="16"/>
        <v>1</v>
      </c>
    </row>
    <row r="37" spans="1:38" s="74" customFormat="1" ht="15.95" customHeight="1" x14ac:dyDescent="0.25">
      <c r="A37" s="71"/>
      <c r="B37" s="19">
        <v>1102</v>
      </c>
      <c r="C37" s="8"/>
      <c r="D37" s="37" t="s">
        <v>58</v>
      </c>
      <c r="E37" s="71"/>
      <c r="F37" s="69">
        <v>233.5</v>
      </c>
      <c r="G37" s="69"/>
      <c r="H37" s="69"/>
      <c r="I37" s="69"/>
      <c r="J37" s="69">
        <f t="shared" si="17"/>
        <v>3.5024999999999999</v>
      </c>
      <c r="K37" s="69">
        <v>230</v>
      </c>
      <c r="L37" s="69">
        <f t="shared" si="0"/>
        <v>1401</v>
      </c>
      <c r="M37" s="69">
        <f t="shared" si="1"/>
        <v>1380</v>
      </c>
      <c r="N37" s="71"/>
      <c r="O37" s="68">
        <f t="shared" si="2"/>
        <v>248.73096446700507</v>
      </c>
      <c r="P37" s="72"/>
      <c r="Q37" s="72"/>
      <c r="R37" s="72"/>
      <c r="S37" s="72">
        <f t="shared" si="6"/>
        <v>3.7309644670050659</v>
      </c>
      <c r="T37" s="73">
        <f t="shared" si="7"/>
        <v>245</v>
      </c>
      <c r="U37" s="73">
        <f t="shared" si="3"/>
        <v>1492.3857868020305</v>
      </c>
      <c r="V37" s="73">
        <f t="shared" si="4"/>
        <v>1470</v>
      </c>
      <c r="W37" s="78"/>
      <c r="X37" s="76">
        <f t="shared" si="8"/>
        <v>0</v>
      </c>
      <c r="Y37" s="114">
        <f t="shared" si="9"/>
        <v>0</v>
      </c>
      <c r="Z37" s="115">
        <f t="shared" si="10"/>
        <v>1.4999999999999999E-2</v>
      </c>
      <c r="AA37" s="75">
        <f t="shared" si="11"/>
        <v>6.5228969880107401E-2</v>
      </c>
      <c r="AB37" s="75">
        <f t="shared" si="12"/>
        <v>6.5228969880107401E-2</v>
      </c>
      <c r="AC37" s="75">
        <f t="shared" si="13"/>
        <v>6.5217391304347894E-2</v>
      </c>
      <c r="AD37" s="76"/>
      <c r="AE37" s="74" t="str">
        <f t="shared" si="5"/>
        <v>1102Pedagogia (L) - Docência na Ed Infantil e nas Séries Iniciais do EF233,53,502523014011380</v>
      </c>
      <c r="AF37" s="76" t="s">
        <v>414</v>
      </c>
      <c r="AG37" s="76"/>
      <c r="AH37" s="76" t="b">
        <f t="shared" si="14"/>
        <v>1</v>
      </c>
      <c r="AJ37" s="74" t="str">
        <f t="shared" si="15"/>
        <v>1102Pedagogia (L) - Docência na Ed Infantil e nas Séries Iniciais do EF248,7309644670053,730964467005072451492,385786802031470</v>
      </c>
      <c r="AK37" s="74" t="str">
        <f>'2018 1ºS - Polo BH'!B36&amp;'2018 1ºS - Polo BH'!D36&amp;'2018 1ºS - Polo BH'!F36&amp;'2018 1ºS - Polo BH'!H36&amp;'2018 1ºS - Polo BH'!J36&amp;'2018 1ºS - Polo BH'!L36&amp;'2018 1ºS - Polo BH'!N36</f>
        <v>1102Pedagogia (L) - Docência na Ed Infantil e nas Séries Iniciais do EF248,7309644670053,730964467005072451492,385786802031470</v>
      </c>
      <c r="AL37" s="74" t="b">
        <f t="shared" si="16"/>
        <v>1</v>
      </c>
    </row>
    <row r="38" spans="1:38" s="74" customFormat="1" ht="15.95" customHeight="1" x14ac:dyDescent="0.25">
      <c r="A38" s="71"/>
      <c r="B38" s="19">
        <v>2005</v>
      </c>
      <c r="C38" s="49"/>
      <c r="D38" s="37" t="s">
        <v>40</v>
      </c>
      <c r="E38" s="71"/>
      <c r="F38" s="69">
        <v>233.5</v>
      </c>
      <c r="G38" s="69"/>
      <c r="H38" s="69"/>
      <c r="I38" s="69"/>
      <c r="J38" s="69">
        <f t="shared" si="17"/>
        <v>3.5024999999999999</v>
      </c>
      <c r="K38" s="69">
        <v>230</v>
      </c>
      <c r="L38" s="69">
        <f t="shared" si="0"/>
        <v>1401</v>
      </c>
      <c r="M38" s="69">
        <f t="shared" si="1"/>
        <v>1380</v>
      </c>
      <c r="N38" s="71"/>
      <c r="O38" s="68">
        <f t="shared" si="2"/>
        <v>248.73096446700507</v>
      </c>
      <c r="P38" s="72"/>
      <c r="Q38" s="72"/>
      <c r="R38" s="72"/>
      <c r="S38" s="72">
        <f t="shared" si="6"/>
        <v>3.7309644670050659</v>
      </c>
      <c r="T38" s="73">
        <f t="shared" si="7"/>
        <v>245</v>
      </c>
      <c r="U38" s="73">
        <f t="shared" si="3"/>
        <v>1492.3857868020305</v>
      </c>
      <c r="V38" s="73">
        <f t="shared" si="4"/>
        <v>1470</v>
      </c>
      <c r="W38" s="78"/>
      <c r="X38" s="76">
        <f t="shared" si="8"/>
        <v>0</v>
      </c>
      <c r="Y38" s="114">
        <f t="shared" si="9"/>
        <v>0</v>
      </c>
      <c r="Z38" s="115">
        <f t="shared" si="10"/>
        <v>1.4999999999999999E-2</v>
      </c>
      <c r="AA38" s="75">
        <f t="shared" si="11"/>
        <v>6.5228969880107401E-2</v>
      </c>
      <c r="AB38" s="75">
        <f t="shared" si="12"/>
        <v>6.5228969880107401E-2</v>
      </c>
      <c r="AC38" s="75">
        <f t="shared" si="13"/>
        <v>6.5217391304347894E-2</v>
      </c>
      <c r="AD38" s="76"/>
      <c r="AE38" s="74" t="str">
        <f t="shared" si="5"/>
        <v>2005Pedagogia (Segunda Licenciatura)233,53,502523014011380</v>
      </c>
      <c r="AF38" s="76" t="s">
        <v>415</v>
      </c>
      <c r="AG38" s="76"/>
      <c r="AH38" s="76" t="b">
        <f t="shared" si="14"/>
        <v>1</v>
      </c>
      <c r="AJ38" s="74" t="str">
        <f t="shared" si="15"/>
        <v>2005Pedagogia (Segunda Licenciatura)248,7309644670053,730964467005072451492,385786802031470</v>
      </c>
      <c r="AK38" s="74" t="str">
        <f>'2018 1ºS - Polo BH'!B37&amp;'2018 1ºS - Polo BH'!D37&amp;'2018 1ºS - Polo BH'!F37&amp;'2018 1ºS - Polo BH'!H37&amp;'2018 1ºS - Polo BH'!J37&amp;'2018 1ºS - Polo BH'!L37&amp;'2018 1ºS - Polo BH'!N37</f>
        <v>2005Pedagogia (Segunda Licenciatura)248,7309644670053,730964467005072451492,385786802031470</v>
      </c>
      <c r="AL38" s="74" t="b">
        <f t="shared" si="16"/>
        <v>1</v>
      </c>
    </row>
    <row r="39" spans="1:38" s="74" customFormat="1" ht="15.95" customHeight="1" x14ac:dyDescent="0.25">
      <c r="A39" s="71"/>
      <c r="B39" s="19">
        <v>1108</v>
      </c>
      <c r="C39" s="8"/>
      <c r="D39" s="37" t="s">
        <v>116</v>
      </c>
      <c r="E39" s="71"/>
      <c r="F39" s="69">
        <v>233.5</v>
      </c>
      <c r="G39" s="69"/>
      <c r="H39" s="69"/>
      <c r="I39" s="69"/>
      <c r="J39" s="69">
        <f t="shared" si="17"/>
        <v>3.5024999999999999</v>
      </c>
      <c r="K39" s="69">
        <v>230</v>
      </c>
      <c r="L39" s="69">
        <f t="shared" si="0"/>
        <v>1401</v>
      </c>
      <c r="M39" s="69">
        <f t="shared" si="1"/>
        <v>1380</v>
      </c>
      <c r="N39" s="71"/>
      <c r="O39" s="68">
        <f t="shared" si="2"/>
        <v>248.73096446700507</v>
      </c>
      <c r="P39" s="72"/>
      <c r="Q39" s="72"/>
      <c r="R39" s="72"/>
      <c r="S39" s="72">
        <f t="shared" si="6"/>
        <v>3.7309644670050659</v>
      </c>
      <c r="T39" s="73">
        <f t="shared" si="7"/>
        <v>245</v>
      </c>
      <c r="U39" s="73">
        <f t="shared" si="3"/>
        <v>1492.3857868020305</v>
      </c>
      <c r="V39" s="73">
        <f t="shared" si="4"/>
        <v>1470</v>
      </c>
      <c r="W39" s="78"/>
      <c r="X39" s="76">
        <f t="shared" si="8"/>
        <v>0</v>
      </c>
      <c r="Y39" s="114">
        <f t="shared" si="9"/>
        <v>0</v>
      </c>
      <c r="Z39" s="115">
        <f t="shared" si="10"/>
        <v>1.4999999999999999E-2</v>
      </c>
      <c r="AA39" s="75">
        <f t="shared" si="11"/>
        <v>6.5228969880107401E-2</v>
      </c>
      <c r="AB39" s="75">
        <f t="shared" si="12"/>
        <v>6.5228969880107401E-2</v>
      </c>
      <c r="AC39" s="75">
        <f t="shared" si="13"/>
        <v>6.5217391304347894E-2</v>
      </c>
      <c r="AD39" s="76"/>
      <c r="AE39" s="74" t="str">
        <f t="shared" si="5"/>
        <v>1108Processos Gerenciais - Gestão de Pequenas e Médias Empresas (T)233,53,502523014011380</v>
      </c>
      <c r="AF39" s="76" t="s">
        <v>416</v>
      </c>
      <c r="AG39" s="76"/>
      <c r="AH39" s="76" t="b">
        <f t="shared" si="14"/>
        <v>1</v>
      </c>
      <c r="AJ39" s="74" t="str">
        <f t="shared" si="15"/>
        <v>1108Processos Gerenciais - Gestão de Pequenas e Médias Empresas (T)248,7309644670053,730964467005072451492,385786802031470</v>
      </c>
      <c r="AK39" s="74" t="str">
        <f>'2018 1ºS - Polo BH'!B38&amp;'2018 1ºS - Polo BH'!D38&amp;'2018 1ºS - Polo BH'!F38&amp;'2018 1ºS - Polo BH'!H38&amp;'2018 1ºS - Polo BH'!J38&amp;'2018 1ºS - Polo BH'!L38&amp;'2018 1ºS - Polo BH'!N38</f>
        <v>1108Processos Gerenciais - Gestão de Pequenas e Médias Empresas (T)248,7309644670053,730964467005072451492,385786802031470</v>
      </c>
      <c r="AL39" s="74" t="b">
        <f t="shared" si="16"/>
        <v>1</v>
      </c>
    </row>
    <row r="40" spans="1:38" s="74" customFormat="1" ht="15.95" customHeight="1" x14ac:dyDescent="0.25">
      <c r="A40" s="71"/>
      <c r="B40" s="19">
        <v>1127</v>
      </c>
      <c r="C40" s="8"/>
      <c r="D40" s="37" t="s">
        <v>53</v>
      </c>
      <c r="E40" s="71"/>
      <c r="F40" s="69">
        <v>233.5</v>
      </c>
      <c r="G40" s="69"/>
      <c r="H40" s="69"/>
      <c r="I40" s="69"/>
      <c r="J40" s="69">
        <f t="shared" si="17"/>
        <v>3.5024999999999999</v>
      </c>
      <c r="K40" s="69">
        <v>230</v>
      </c>
      <c r="L40" s="69">
        <f t="shared" si="0"/>
        <v>1401</v>
      </c>
      <c r="M40" s="69">
        <f t="shared" si="1"/>
        <v>1380</v>
      </c>
      <c r="N40" s="71"/>
      <c r="O40" s="68">
        <f t="shared" si="2"/>
        <v>248.73096446700507</v>
      </c>
      <c r="P40" s="72"/>
      <c r="Q40" s="72"/>
      <c r="R40" s="72"/>
      <c r="S40" s="72">
        <f t="shared" si="6"/>
        <v>3.7309644670050659</v>
      </c>
      <c r="T40" s="73">
        <f t="shared" si="7"/>
        <v>245</v>
      </c>
      <c r="U40" s="73">
        <f t="shared" si="3"/>
        <v>1492.3857868020305</v>
      </c>
      <c r="V40" s="73">
        <f t="shared" si="4"/>
        <v>1470</v>
      </c>
      <c r="W40" s="78"/>
      <c r="X40" s="76">
        <f t="shared" si="8"/>
        <v>0</v>
      </c>
      <c r="Y40" s="114">
        <f t="shared" si="9"/>
        <v>0</v>
      </c>
      <c r="Z40" s="115">
        <f t="shared" si="10"/>
        <v>1.4999999999999999E-2</v>
      </c>
      <c r="AA40" s="75">
        <f t="shared" si="11"/>
        <v>6.5228969880107401E-2</v>
      </c>
      <c r="AB40" s="75">
        <f t="shared" si="12"/>
        <v>6.5228969880107401E-2</v>
      </c>
      <c r="AC40" s="75">
        <f t="shared" si="13"/>
        <v>6.5217391304347894E-2</v>
      </c>
      <c r="AD40" s="76"/>
      <c r="AE40" s="74" t="str">
        <f t="shared" si="5"/>
        <v>1127Segurança Pública (T) (Online)233,53,502523014011380</v>
      </c>
      <c r="AF40" s="76" t="s">
        <v>417</v>
      </c>
      <c r="AG40" s="76"/>
      <c r="AH40" s="76" t="b">
        <f t="shared" si="14"/>
        <v>1</v>
      </c>
      <c r="AJ40" s="74" t="str">
        <f t="shared" si="15"/>
        <v>1127Segurança Pública (T) (Online)248,7309644670053,730964467005072451492,385786802031470</v>
      </c>
      <c r="AK40" s="74" t="str">
        <f>'2018 1ºS - Polo BH'!B39&amp;'2018 1ºS - Polo BH'!D39&amp;'2018 1ºS - Polo BH'!F39&amp;'2018 1ºS - Polo BH'!H39&amp;'2018 1ºS - Polo BH'!J39&amp;'2018 1ºS - Polo BH'!L39&amp;'2018 1ºS - Polo BH'!N39</f>
        <v>1127Segurança Pública (T) (Online)248,7309644670053,730964467005072451492,385786802031470</v>
      </c>
      <c r="AL40" s="74" t="b">
        <f t="shared" si="16"/>
        <v>1</v>
      </c>
    </row>
    <row r="41" spans="1:38" s="74" customFormat="1" ht="15.95" customHeight="1" x14ac:dyDescent="0.25">
      <c r="A41" s="71"/>
      <c r="B41" s="19">
        <v>1123</v>
      </c>
      <c r="C41" s="8"/>
      <c r="D41" s="37" t="s">
        <v>20</v>
      </c>
      <c r="E41" s="71"/>
      <c r="F41" s="69">
        <v>233.5</v>
      </c>
      <c r="G41" s="69"/>
      <c r="H41" s="69"/>
      <c r="I41" s="69"/>
      <c r="J41" s="69">
        <f t="shared" si="17"/>
        <v>3.5024999999999999</v>
      </c>
      <c r="K41" s="69">
        <v>230</v>
      </c>
      <c r="L41" s="69">
        <f t="shared" si="0"/>
        <v>1401</v>
      </c>
      <c r="M41" s="69">
        <f t="shared" si="1"/>
        <v>1380</v>
      </c>
      <c r="N41" s="71"/>
      <c r="O41" s="68">
        <f t="shared" si="2"/>
        <v>248.73096446700507</v>
      </c>
      <c r="P41" s="72"/>
      <c r="Q41" s="72"/>
      <c r="R41" s="72"/>
      <c r="S41" s="72">
        <f t="shared" si="6"/>
        <v>3.7309644670050659</v>
      </c>
      <c r="T41" s="73">
        <f t="shared" si="7"/>
        <v>245</v>
      </c>
      <c r="U41" s="73">
        <f t="shared" si="3"/>
        <v>1492.3857868020305</v>
      </c>
      <c r="V41" s="73">
        <f t="shared" si="4"/>
        <v>1470</v>
      </c>
      <c r="W41" s="78"/>
      <c r="X41" s="76">
        <f t="shared" si="8"/>
        <v>0</v>
      </c>
      <c r="Y41" s="114">
        <f t="shared" si="9"/>
        <v>0</v>
      </c>
      <c r="Z41" s="115">
        <f t="shared" si="10"/>
        <v>1.4999999999999999E-2</v>
      </c>
      <c r="AA41" s="75">
        <f t="shared" si="11"/>
        <v>6.5228969880107401E-2</v>
      </c>
      <c r="AB41" s="75">
        <f t="shared" si="12"/>
        <v>6.5228969880107401E-2</v>
      </c>
      <c r="AC41" s="75">
        <f t="shared" si="13"/>
        <v>6.5217391304347894E-2</v>
      </c>
      <c r="AD41" s="76"/>
      <c r="AE41" s="74" t="str">
        <f t="shared" si="5"/>
        <v>1123Sistemas de Informação (B)233,53,502523014011380</v>
      </c>
      <c r="AF41" s="76" t="s">
        <v>418</v>
      </c>
      <c r="AG41" s="76"/>
      <c r="AH41" s="76" t="b">
        <f t="shared" si="14"/>
        <v>1</v>
      </c>
      <c r="AJ41" s="74" t="str">
        <f t="shared" si="15"/>
        <v>1123Sistemas de Informação (B)248,7309644670053,730964467005072451492,385786802031470</v>
      </c>
      <c r="AK41" s="74" t="str">
        <f>'2018 1ºS - Polo BH'!B40&amp;'2018 1ºS - Polo BH'!D40&amp;'2018 1ºS - Polo BH'!F40&amp;'2018 1ºS - Polo BH'!H40&amp;'2018 1ºS - Polo BH'!J40&amp;'2018 1ºS - Polo BH'!L40&amp;'2018 1ºS - Polo BH'!N40</f>
        <v>1123Sistemas de Informação (B)248,7309644670053,730964467005072451492,385786802031470</v>
      </c>
      <c r="AL41" s="74" t="b">
        <f t="shared" si="16"/>
        <v>1</v>
      </c>
    </row>
    <row r="42" spans="1:38" s="74" customFormat="1" ht="15.95" customHeight="1" x14ac:dyDescent="0.25">
      <c r="A42" s="71"/>
      <c r="B42" s="19">
        <v>1103</v>
      </c>
      <c r="C42" s="8"/>
      <c r="D42" s="37" t="s">
        <v>21</v>
      </c>
      <c r="E42" s="71"/>
      <c r="F42" s="69">
        <v>233.5</v>
      </c>
      <c r="G42" s="69"/>
      <c r="H42" s="69"/>
      <c r="I42" s="69"/>
      <c r="J42" s="69">
        <f t="shared" si="17"/>
        <v>3.5024999999999999</v>
      </c>
      <c r="K42" s="69">
        <v>230</v>
      </c>
      <c r="L42" s="69">
        <f t="shared" si="0"/>
        <v>1401</v>
      </c>
      <c r="M42" s="69">
        <f t="shared" si="1"/>
        <v>1380</v>
      </c>
      <c r="N42" s="71"/>
      <c r="O42" s="68">
        <f t="shared" si="2"/>
        <v>248.73096446700507</v>
      </c>
      <c r="P42" s="72"/>
      <c r="Q42" s="72"/>
      <c r="R42" s="72"/>
      <c r="S42" s="72">
        <f t="shared" si="6"/>
        <v>3.7309644670050659</v>
      </c>
      <c r="T42" s="73">
        <f t="shared" si="7"/>
        <v>245</v>
      </c>
      <c r="U42" s="73">
        <f t="shared" si="3"/>
        <v>1492.3857868020305</v>
      </c>
      <c r="V42" s="73">
        <f t="shared" si="4"/>
        <v>1470</v>
      </c>
      <c r="W42" s="78"/>
      <c r="X42" s="76">
        <f t="shared" si="8"/>
        <v>0</v>
      </c>
      <c r="Y42" s="114">
        <f t="shared" si="9"/>
        <v>0</v>
      </c>
      <c r="Z42" s="115">
        <f t="shared" si="10"/>
        <v>1.4999999999999999E-2</v>
      </c>
      <c r="AA42" s="75">
        <f t="shared" si="11"/>
        <v>6.5228969880107401E-2</v>
      </c>
      <c r="AB42" s="75">
        <f t="shared" si="12"/>
        <v>6.5228969880107401E-2</v>
      </c>
      <c r="AC42" s="75">
        <f t="shared" si="13"/>
        <v>6.5217391304347894E-2</v>
      </c>
      <c r="AD42" s="76"/>
      <c r="AE42" s="74" t="str">
        <f t="shared" si="5"/>
        <v>1103Teologia (B)233,53,502523014011380</v>
      </c>
      <c r="AF42" s="76" t="s">
        <v>419</v>
      </c>
      <c r="AG42" s="76"/>
      <c r="AH42" s="76" t="b">
        <f t="shared" si="14"/>
        <v>1</v>
      </c>
      <c r="AJ42" s="74" t="str">
        <f t="shared" si="15"/>
        <v>1103Teologia (B)248,7309644670053,730964467005072451492,385786802031470</v>
      </c>
      <c r="AK42" s="74" t="str">
        <f>'2018 1ºS - Polo BH'!B41&amp;'2018 1ºS - Polo BH'!D41&amp;'2018 1ºS - Polo BH'!F41&amp;'2018 1ºS - Polo BH'!H41&amp;'2018 1ºS - Polo BH'!J41&amp;'2018 1ºS - Polo BH'!L41&amp;'2018 1ºS - Polo BH'!N41</f>
        <v>1103Teologia (B)248,7309644670053,730964467005072451492,385786802031470</v>
      </c>
      <c r="AL42" s="74" t="b">
        <f t="shared" si="16"/>
        <v>1</v>
      </c>
    </row>
    <row r="43" spans="1:38" s="74" customFormat="1" ht="15.95" customHeight="1" x14ac:dyDescent="0.25">
      <c r="A43" s="71"/>
      <c r="B43" s="19">
        <v>1163</v>
      </c>
      <c r="C43" s="8"/>
      <c r="D43" s="37" t="s">
        <v>22</v>
      </c>
      <c r="E43" s="71"/>
      <c r="F43" s="69">
        <v>233.5</v>
      </c>
      <c r="G43" s="69"/>
      <c r="H43" s="69"/>
      <c r="I43" s="69"/>
      <c r="J43" s="69">
        <f t="shared" si="17"/>
        <v>3.5024999999999999</v>
      </c>
      <c r="K43" s="69">
        <v>230</v>
      </c>
      <c r="L43" s="69">
        <f t="shared" si="0"/>
        <v>1401</v>
      </c>
      <c r="M43" s="69">
        <f t="shared" si="1"/>
        <v>1380</v>
      </c>
      <c r="N43" s="71"/>
      <c r="O43" s="68">
        <f t="shared" si="2"/>
        <v>248.73096446700507</v>
      </c>
      <c r="P43" s="72"/>
      <c r="Q43" s="72"/>
      <c r="R43" s="72"/>
      <c r="S43" s="72">
        <f t="shared" si="6"/>
        <v>3.7309644670050659</v>
      </c>
      <c r="T43" s="73">
        <f t="shared" si="7"/>
        <v>245</v>
      </c>
      <c r="U43" s="73">
        <f t="shared" si="3"/>
        <v>1492.3857868020305</v>
      </c>
      <c r="V43" s="73">
        <f t="shared" si="4"/>
        <v>1470</v>
      </c>
      <c r="W43" s="78"/>
      <c r="X43" s="76">
        <f t="shared" si="8"/>
        <v>0</v>
      </c>
      <c r="Y43" s="114">
        <f t="shared" si="9"/>
        <v>0</v>
      </c>
      <c r="Z43" s="115">
        <f t="shared" si="10"/>
        <v>1.4999999999999999E-2</v>
      </c>
      <c r="AA43" s="75">
        <f t="shared" si="11"/>
        <v>6.5228969880107401E-2</v>
      </c>
      <c r="AB43" s="75">
        <f t="shared" si="12"/>
        <v>6.5228969880107401E-2</v>
      </c>
      <c r="AC43" s="75">
        <f t="shared" si="13"/>
        <v>6.5217391304347894E-2</v>
      </c>
      <c r="AD43" s="76"/>
      <c r="AE43" s="74" t="str">
        <f t="shared" si="5"/>
        <v>1163Teologia (I)233,53,502523014011380</v>
      </c>
      <c r="AF43" s="76" t="s">
        <v>420</v>
      </c>
      <c r="AG43" s="76"/>
      <c r="AH43" s="76" t="b">
        <f t="shared" si="14"/>
        <v>1</v>
      </c>
      <c r="AJ43" s="74" t="str">
        <f t="shared" si="15"/>
        <v>1163Teologia (I)248,7309644670053,730964467005072451492,385786802031470</v>
      </c>
      <c r="AK43" s="74" t="str">
        <f>'2018 1ºS - Polo BH'!B42&amp;'2018 1ºS - Polo BH'!D42&amp;'2018 1ºS - Polo BH'!F42&amp;'2018 1ºS - Polo BH'!H42&amp;'2018 1ºS - Polo BH'!J42&amp;'2018 1ºS - Polo BH'!L42&amp;'2018 1ºS - Polo BH'!N42</f>
        <v>1163Teologia (I)248,7309644670053,730964467005072451492,385786802031470</v>
      </c>
      <c r="AL43" s="74" t="b">
        <f t="shared" si="16"/>
        <v>1</v>
      </c>
    </row>
    <row r="44" spans="1:38" x14ac:dyDescent="0.25">
      <c r="A44" s="8"/>
      <c r="B44" s="23"/>
      <c r="C44" s="8"/>
      <c r="D44" s="21"/>
      <c r="E44" s="21"/>
      <c r="F44" s="21"/>
      <c r="G44" s="8"/>
      <c r="H44" s="8"/>
      <c r="I44" s="8"/>
      <c r="J44" s="8"/>
      <c r="K44" s="24"/>
      <c r="L44" s="8"/>
      <c r="M44" s="21"/>
      <c r="N44" s="8"/>
      <c r="Y44" s="50"/>
      <c r="Z44" s="51"/>
      <c r="AA44" s="56"/>
      <c r="AC44" s="33"/>
      <c r="AD44" s="52"/>
      <c r="AE44" s="74" t="str">
        <f t="shared" si="5"/>
        <v/>
      </c>
      <c r="AF44" s="76"/>
      <c r="AG44" s="76"/>
    </row>
    <row r="45" spans="1:38" x14ac:dyDescent="0.25">
      <c r="AE45" s="74" t="str">
        <f t="shared" si="5"/>
        <v/>
      </c>
      <c r="AG45" s="76" t="str">
        <f t="shared" ref="AG45:AG57" si="18">_xlfn.IFNA(VLOOKUP(AF45,$AE$45:$AE$57,1,FALSE),"")</f>
        <v/>
      </c>
      <c r="AH45" s="7" t="b">
        <f t="shared" ref="AH45:AH57" si="19">AF45=AG45</f>
        <v>1</v>
      </c>
      <c r="AJ45" s="7" t="str">
        <f t="shared" ref="AJ45:AJ57" si="20">B45&amp;D45&amp;O45&amp;P45&amp;Q45&amp;R45&amp;S45&amp;T45</f>
        <v/>
      </c>
      <c r="AL45" s="74"/>
    </row>
    <row r="46" spans="1:38" x14ac:dyDescent="0.25">
      <c r="AE46" s="74" t="str">
        <f t="shared" si="5"/>
        <v/>
      </c>
      <c r="AG46" s="76" t="str">
        <f t="shared" si="18"/>
        <v/>
      </c>
      <c r="AH46" s="7" t="b">
        <f t="shared" si="19"/>
        <v>1</v>
      </c>
      <c r="AJ46" s="7" t="str">
        <f t="shared" si="20"/>
        <v/>
      </c>
      <c r="AL46" s="74"/>
    </row>
    <row r="47" spans="1:38" x14ac:dyDescent="0.25">
      <c r="AE47" s="74" t="str">
        <f t="shared" si="5"/>
        <v/>
      </c>
      <c r="AG47" s="76" t="str">
        <f t="shared" si="18"/>
        <v/>
      </c>
      <c r="AH47" s="7" t="b">
        <f t="shared" si="19"/>
        <v>1</v>
      </c>
      <c r="AJ47" s="7" t="str">
        <f t="shared" si="20"/>
        <v/>
      </c>
      <c r="AL47" s="74"/>
    </row>
    <row r="48" spans="1:38" x14ac:dyDescent="0.25">
      <c r="AE48" s="74" t="str">
        <f t="shared" si="5"/>
        <v/>
      </c>
      <c r="AG48" s="76" t="str">
        <f t="shared" si="18"/>
        <v/>
      </c>
      <c r="AH48" s="7" t="b">
        <f t="shared" si="19"/>
        <v>1</v>
      </c>
      <c r="AJ48" s="7" t="str">
        <f t="shared" si="20"/>
        <v/>
      </c>
      <c r="AL48" s="74"/>
    </row>
    <row r="49" spans="2:42" x14ac:dyDescent="0.25">
      <c r="AE49" s="74" t="str">
        <f t="shared" si="5"/>
        <v/>
      </c>
      <c r="AG49" s="76" t="str">
        <f t="shared" si="18"/>
        <v/>
      </c>
      <c r="AH49" s="7" t="b">
        <f t="shared" si="19"/>
        <v>1</v>
      </c>
      <c r="AJ49" s="7" t="str">
        <f t="shared" si="20"/>
        <v/>
      </c>
      <c r="AL49" s="74"/>
    </row>
    <row r="50" spans="2:42" x14ac:dyDescent="0.25">
      <c r="AE50" s="74" t="str">
        <f t="shared" si="5"/>
        <v/>
      </c>
      <c r="AG50" s="76" t="str">
        <f t="shared" si="18"/>
        <v/>
      </c>
      <c r="AH50" s="7" t="b">
        <f t="shared" si="19"/>
        <v>1</v>
      </c>
      <c r="AJ50" s="7" t="str">
        <f t="shared" si="20"/>
        <v/>
      </c>
      <c r="AL50" s="74"/>
    </row>
    <row r="51" spans="2:42" x14ac:dyDescent="0.25">
      <c r="AE51" s="74" t="str">
        <f t="shared" si="5"/>
        <v/>
      </c>
      <c r="AG51" s="76" t="str">
        <f t="shared" si="18"/>
        <v/>
      </c>
      <c r="AH51" s="7" t="b">
        <f t="shared" si="19"/>
        <v>1</v>
      </c>
      <c r="AJ51" s="7" t="str">
        <f t="shared" si="20"/>
        <v/>
      </c>
      <c r="AL51" s="74"/>
    </row>
    <row r="52" spans="2:42" x14ac:dyDescent="0.25">
      <c r="AE52" s="74" t="str">
        <f t="shared" si="5"/>
        <v/>
      </c>
      <c r="AG52" s="76" t="str">
        <f t="shared" si="18"/>
        <v/>
      </c>
      <c r="AH52" s="7" t="b">
        <f t="shared" si="19"/>
        <v>1</v>
      </c>
      <c r="AJ52" s="7" t="str">
        <f t="shared" si="20"/>
        <v/>
      </c>
      <c r="AL52" s="74"/>
    </row>
    <row r="53" spans="2:42" x14ac:dyDescent="0.25">
      <c r="AE53" s="74" t="str">
        <f t="shared" si="5"/>
        <v/>
      </c>
      <c r="AG53" s="76" t="str">
        <f t="shared" si="18"/>
        <v/>
      </c>
      <c r="AH53" s="7" t="b">
        <f t="shared" si="19"/>
        <v>1</v>
      </c>
      <c r="AJ53" s="7" t="str">
        <f t="shared" si="20"/>
        <v/>
      </c>
      <c r="AL53" s="74"/>
    </row>
    <row r="54" spans="2:42" x14ac:dyDescent="0.25">
      <c r="AE54" s="74" t="str">
        <f t="shared" si="5"/>
        <v/>
      </c>
      <c r="AG54" s="76" t="str">
        <f t="shared" si="18"/>
        <v/>
      </c>
      <c r="AH54" s="7" t="b">
        <f t="shared" si="19"/>
        <v>1</v>
      </c>
      <c r="AJ54" s="7" t="str">
        <f t="shared" si="20"/>
        <v/>
      </c>
      <c r="AL54" s="74"/>
    </row>
    <row r="55" spans="2:42" x14ac:dyDescent="0.25">
      <c r="AE55" s="74" t="str">
        <f t="shared" si="5"/>
        <v/>
      </c>
      <c r="AG55" s="76" t="str">
        <f t="shared" si="18"/>
        <v/>
      </c>
      <c r="AH55" s="7" t="b">
        <f t="shared" si="19"/>
        <v>1</v>
      </c>
      <c r="AJ55" s="7" t="str">
        <f t="shared" si="20"/>
        <v/>
      </c>
      <c r="AL55" s="74"/>
    </row>
    <row r="56" spans="2:42" x14ac:dyDescent="0.25">
      <c r="AE56" s="74" t="str">
        <f t="shared" si="5"/>
        <v/>
      </c>
      <c r="AG56" s="76" t="str">
        <f t="shared" si="18"/>
        <v/>
      </c>
      <c r="AH56" s="7" t="b">
        <f t="shared" si="19"/>
        <v>1</v>
      </c>
      <c r="AJ56" s="7" t="str">
        <f t="shared" si="20"/>
        <v/>
      </c>
      <c r="AL56" s="74"/>
    </row>
    <row r="57" spans="2:42" x14ac:dyDescent="0.25">
      <c r="AE57" s="74" t="str">
        <f t="shared" si="5"/>
        <v/>
      </c>
      <c r="AG57" s="76" t="str">
        <f t="shared" si="18"/>
        <v/>
      </c>
      <c r="AH57" s="7" t="b">
        <f t="shared" si="19"/>
        <v>1</v>
      </c>
      <c r="AJ57" s="7" t="str">
        <f t="shared" si="20"/>
        <v/>
      </c>
      <c r="AL57" s="74"/>
    </row>
    <row r="58" spans="2:42" x14ac:dyDescent="0.25">
      <c r="AE58" s="74"/>
      <c r="AJ58" s="7" t="str">
        <f>B58&amp;D58&amp;O58&amp;P58&amp;Q58&amp;R58&amp;S58&amp;T58&amp;U58&amp;V58</f>
        <v/>
      </c>
    </row>
    <row r="59" spans="2:42" x14ac:dyDescent="0.2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1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</row>
  </sheetData>
  <mergeCells count="1">
    <mergeCell ref="O2:S2"/>
  </mergeCells>
  <conditionalFormatting sqref="Z9:Z43">
    <cfRule type="cellIs" dxfId="30" priority="13" operator="notEqual">
      <formula>0.015</formula>
    </cfRule>
  </conditionalFormatting>
  <conditionalFormatting sqref="X9:Y43">
    <cfRule type="cellIs" dxfId="29" priority="12" operator="notEqual">
      <formula>0</formula>
    </cfRule>
  </conditionalFormatting>
  <conditionalFormatting sqref="AA9:AC43">
    <cfRule type="cellIs" dxfId="28" priority="11" operator="notBetween">
      <formula>0.062</formula>
      <formula>0.069</formula>
    </cfRule>
  </conditionalFormatting>
  <conditionalFormatting sqref="AH9:AH43 AH45:AH57">
    <cfRule type="cellIs" dxfId="27" priority="4" operator="notEqual">
      <formula>TRUE</formula>
    </cfRule>
  </conditionalFormatting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61"/>
  <sheetViews>
    <sheetView showGridLines="0" zoomScale="85" zoomScaleNormal="85" workbookViewId="0">
      <pane ySplit="7" topLeftCell="A8" activePane="bottomLeft" state="frozen"/>
      <selection activeCell="AU141" sqref="AU141"/>
      <selection pane="bottomLeft" activeCell="D36" sqref="D36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" width="10.28515625" style="7" customWidth="1"/>
    <col min="17" max="17" width="14.28515625" style="7" bestFit="1" customWidth="1"/>
    <col min="18" max="18" width="9.140625" style="7" customWidth="1"/>
    <col min="19" max="20" width="10.28515625" style="7" customWidth="1"/>
    <col min="21" max="16384" width="9.140625" style="7"/>
  </cols>
  <sheetData>
    <row r="1" spans="1:20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</row>
    <row r="3" spans="1:20" s="5" customFormat="1" ht="15.6" customHeight="1" x14ac:dyDescent="0.25">
      <c r="A3" s="1"/>
      <c r="B3" s="167" t="s">
        <v>114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47"/>
      <c r="P3" s="47"/>
      <c r="Q3" s="47"/>
      <c r="R3" s="47"/>
      <c r="S3" s="47"/>
    </row>
    <row r="4" spans="1:20" x14ac:dyDescent="0.25">
      <c r="A4" s="1"/>
      <c r="B4" s="168" t="s">
        <v>109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"/>
    </row>
    <row r="5" spans="1:20" ht="6.4" customHeight="1" x14ac:dyDescent="0.25">
      <c r="A5" s="1"/>
      <c r="B5" s="151"/>
      <c r="C5" s="8"/>
      <c r="D5" s="9"/>
      <c r="E5" s="1"/>
      <c r="F5" s="10"/>
      <c r="G5" s="8"/>
      <c r="H5" s="10"/>
      <c r="I5" s="8"/>
      <c r="J5" s="10"/>
      <c r="K5" s="1"/>
      <c r="L5" s="10"/>
      <c r="M5" s="8"/>
      <c r="N5" s="10"/>
      <c r="O5" s="1"/>
    </row>
    <row r="6" spans="1:20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6</v>
      </c>
      <c r="M6" s="13"/>
      <c r="N6" s="16" t="s">
        <v>31</v>
      </c>
      <c r="O6" s="11"/>
    </row>
    <row r="7" spans="1:20" s="18" customFormat="1" ht="4.5" customHeight="1" x14ac:dyDescent="0.2">
      <c r="A7" s="1"/>
      <c r="B7" s="151"/>
      <c r="C7" s="8"/>
      <c r="D7" s="17"/>
      <c r="E7" s="1"/>
      <c r="F7" s="89"/>
      <c r="G7" s="8"/>
      <c r="H7" s="89"/>
      <c r="I7" s="8"/>
      <c r="J7" s="89"/>
      <c r="K7" s="1"/>
      <c r="L7" s="89"/>
      <c r="M7" s="8"/>
      <c r="N7" s="89"/>
      <c r="O7" s="1"/>
    </row>
    <row r="8" spans="1:20" x14ac:dyDescent="0.25">
      <c r="A8" s="1"/>
      <c r="B8" s="48">
        <v>1100</v>
      </c>
      <c r="C8" s="49"/>
      <c r="D8" s="37" t="s">
        <v>8</v>
      </c>
      <c r="E8" s="1"/>
      <c r="F8" s="39">
        <f>J8/(1-'Reaj 2018 - Região ABC e GRU'!$V$4)</f>
        <v>248.73096446700507</v>
      </c>
      <c r="G8" s="40"/>
      <c r="H8" s="39">
        <f>F8-J8</f>
        <v>3.7309644670050659</v>
      </c>
      <c r="I8" s="40"/>
      <c r="J8" s="39">
        <f>'Reaj 2018 - Polo BH'!T9</f>
        <v>245</v>
      </c>
      <c r="K8" s="41"/>
      <c r="L8" s="39">
        <f>F8*6</f>
        <v>1492.3857868020305</v>
      </c>
      <c r="M8" s="40"/>
      <c r="N8" s="39">
        <f>J8*6</f>
        <v>1470</v>
      </c>
      <c r="O8" s="1"/>
      <c r="Q8" s="22"/>
    </row>
    <row r="9" spans="1:20" hidden="1" x14ac:dyDescent="0.25">
      <c r="A9" s="1"/>
      <c r="B9" s="19">
        <v>1124</v>
      </c>
      <c r="C9" s="8"/>
      <c r="D9" s="37" t="s">
        <v>9</v>
      </c>
      <c r="E9" s="1"/>
      <c r="F9" s="39">
        <f>J9/(1-'Reaj 2018 - Região ABC e GRU'!$V$4)</f>
        <v>248.73096446700507</v>
      </c>
      <c r="G9" s="40"/>
      <c r="H9" s="39">
        <f t="shared" ref="H9:H42" si="0">F9-J9</f>
        <v>3.7309644670050659</v>
      </c>
      <c r="I9" s="40"/>
      <c r="J9" s="39">
        <f>'Reaj 2018 - Polo BH'!T10</f>
        <v>245</v>
      </c>
      <c r="K9" s="41"/>
      <c r="L9" s="39">
        <f t="shared" ref="L9:L42" si="1">F9*6</f>
        <v>1492.3857868020305</v>
      </c>
      <c r="M9" s="40"/>
      <c r="N9" s="39">
        <f t="shared" ref="N9:N42" si="2">J9*6</f>
        <v>1470</v>
      </c>
      <c r="O9" s="1"/>
      <c r="P9" s="22"/>
      <c r="Q9" s="22"/>
      <c r="R9" s="22"/>
      <c r="S9" s="22"/>
      <c r="T9" s="22"/>
    </row>
    <row r="10" spans="1:20" x14ac:dyDescent="0.25">
      <c r="A10" s="1"/>
      <c r="B10" s="19">
        <v>1133</v>
      </c>
      <c r="C10" s="8"/>
      <c r="D10" s="37" t="s">
        <v>55</v>
      </c>
      <c r="E10" s="1"/>
      <c r="F10" s="39">
        <f>J10/(1-'Reaj 2018 - Região ABC e GRU'!$V$4)</f>
        <v>248.73096446700507</v>
      </c>
      <c r="G10" s="40"/>
      <c r="H10" s="39">
        <f t="shared" si="0"/>
        <v>3.7309644670050659</v>
      </c>
      <c r="I10" s="40"/>
      <c r="J10" s="39">
        <f>'Reaj 2018 - Polo BH'!T11</f>
        <v>245</v>
      </c>
      <c r="K10" s="41"/>
      <c r="L10" s="39">
        <f t="shared" si="1"/>
        <v>1492.3857868020305</v>
      </c>
      <c r="M10" s="40"/>
      <c r="N10" s="39">
        <f t="shared" si="2"/>
        <v>1470</v>
      </c>
      <c r="O10" s="1"/>
      <c r="P10" s="22"/>
      <c r="Q10" s="22"/>
      <c r="R10" s="22"/>
      <c r="S10" s="22"/>
      <c r="T10" s="22"/>
    </row>
    <row r="11" spans="1:20" x14ac:dyDescent="0.25">
      <c r="A11" s="1"/>
      <c r="B11" s="19">
        <v>2007</v>
      </c>
      <c r="C11" s="8"/>
      <c r="D11" s="37" t="s">
        <v>52</v>
      </c>
      <c r="E11" s="1"/>
      <c r="F11" s="39">
        <f>J11/(1-'Reaj 2018 - Região ABC e GRU'!$V$4)</f>
        <v>248.73096446700507</v>
      </c>
      <c r="G11" s="40"/>
      <c r="H11" s="39">
        <f t="shared" si="0"/>
        <v>3.7309644670050659</v>
      </c>
      <c r="I11" s="40"/>
      <c r="J11" s="39">
        <f>'Reaj 2018 - Polo BH'!T12</f>
        <v>245</v>
      </c>
      <c r="K11" s="41"/>
      <c r="L11" s="39">
        <f t="shared" si="1"/>
        <v>1492.3857868020305</v>
      </c>
      <c r="M11" s="40"/>
      <c r="N11" s="39">
        <f t="shared" si="2"/>
        <v>1470</v>
      </c>
      <c r="O11" s="1"/>
      <c r="P11" s="22"/>
      <c r="Q11" s="22"/>
      <c r="R11" s="22"/>
      <c r="S11" s="22"/>
      <c r="T11" s="22"/>
    </row>
    <row r="12" spans="1:20" x14ac:dyDescent="0.25">
      <c r="A12" s="1"/>
      <c r="B12" s="19">
        <v>1116</v>
      </c>
      <c r="C12" s="8"/>
      <c r="D12" s="37" t="s">
        <v>50</v>
      </c>
      <c r="E12" s="1"/>
      <c r="F12" s="39">
        <f>J12/(1-'Reaj 2018 - Região ABC e GRU'!$V$4)</f>
        <v>248.73096446700507</v>
      </c>
      <c r="G12" s="40"/>
      <c r="H12" s="39">
        <f t="shared" si="0"/>
        <v>3.7309644670050659</v>
      </c>
      <c r="I12" s="40"/>
      <c r="J12" s="39">
        <f>'Reaj 2018 - Polo BH'!T13</f>
        <v>245</v>
      </c>
      <c r="K12" s="41"/>
      <c r="L12" s="39">
        <f t="shared" si="1"/>
        <v>1492.3857868020305</v>
      </c>
      <c r="M12" s="40"/>
      <c r="N12" s="39">
        <f t="shared" si="2"/>
        <v>1470</v>
      </c>
      <c r="O12" s="1"/>
      <c r="P12" s="22"/>
      <c r="Q12" s="22"/>
      <c r="R12" s="22"/>
      <c r="S12" s="22"/>
      <c r="T12" s="22"/>
    </row>
    <row r="13" spans="1:20" x14ac:dyDescent="0.25">
      <c r="A13" s="1"/>
      <c r="B13" s="19">
        <v>1107</v>
      </c>
      <c r="C13" s="8"/>
      <c r="D13" s="37" t="s">
        <v>10</v>
      </c>
      <c r="E13" s="1"/>
      <c r="F13" s="39">
        <f>J13/(1-'Reaj 2018 - Região ABC e GRU'!$V$4)</f>
        <v>248.73096446700507</v>
      </c>
      <c r="G13" s="40"/>
      <c r="H13" s="39">
        <f t="shared" si="0"/>
        <v>3.7309644670050659</v>
      </c>
      <c r="I13" s="40"/>
      <c r="J13" s="39">
        <f>'Reaj 2018 - Polo BH'!T14</f>
        <v>245</v>
      </c>
      <c r="K13" s="41"/>
      <c r="L13" s="39">
        <f t="shared" si="1"/>
        <v>1492.3857868020305</v>
      </c>
      <c r="M13" s="40"/>
      <c r="N13" s="39">
        <f t="shared" si="2"/>
        <v>1470</v>
      </c>
      <c r="O13" s="1"/>
      <c r="P13" s="22"/>
      <c r="Q13" s="22"/>
      <c r="R13" s="22"/>
      <c r="S13" s="22"/>
      <c r="T13" s="22"/>
    </row>
    <row r="14" spans="1:20" x14ac:dyDescent="0.25">
      <c r="A14" s="1"/>
      <c r="B14" s="19">
        <v>2008</v>
      </c>
      <c r="C14" s="8"/>
      <c r="D14" s="37" t="s">
        <v>36</v>
      </c>
      <c r="E14" s="1"/>
      <c r="F14" s="39">
        <f>J14/(1-'Reaj 2018 - Região ABC e GRU'!$V$4)</f>
        <v>248.73096446700507</v>
      </c>
      <c r="G14" s="40"/>
      <c r="H14" s="39">
        <f t="shared" si="0"/>
        <v>3.7309644670050659</v>
      </c>
      <c r="I14" s="40"/>
      <c r="J14" s="39">
        <f>'Reaj 2018 - Polo BH'!T15</f>
        <v>245</v>
      </c>
      <c r="K14" s="41"/>
      <c r="L14" s="39">
        <f t="shared" si="1"/>
        <v>1492.3857868020305</v>
      </c>
      <c r="M14" s="40"/>
      <c r="N14" s="39">
        <f t="shared" si="2"/>
        <v>1470</v>
      </c>
      <c r="O14" s="1"/>
      <c r="P14" s="22"/>
      <c r="Q14" s="22"/>
      <c r="R14" s="22"/>
      <c r="S14" s="22"/>
      <c r="T14" s="22"/>
    </row>
    <row r="15" spans="1:20" x14ac:dyDescent="0.25">
      <c r="A15" s="1"/>
      <c r="B15" s="19">
        <v>1112</v>
      </c>
      <c r="C15" s="8"/>
      <c r="D15" s="37" t="s">
        <v>11</v>
      </c>
      <c r="E15" s="94"/>
      <c r="F15" s="39">
        <f>J15/(1-'Reaj 2018 - Região ABC e GRU'!$V$4)</f>
        <v>248.73096446700507</v>
      </c>
      <c r="G15" s="40"/>
      <c r="H15" s="39">
        <f t="shared" si="0"/>
        <v>3.7309644670050659</v>
      </c>
      <c r="I15" s="40"/>
      <c r="J15" s="39">
        <f>'Reaj 2018 - Polo BH'!T16</f>
        <v>245</v>
      </c>
      <c r="K15" s="41"/>
      <c r="L15" s="39">
        <f t="shared" si="1"/>
        <v>1492.3857868020305</v>
      </c>
      <c r="M15" s="40"/>
      <c r="N15" s="39">
        <f t="shared" si="2"/>
        <v>1470</v>
      </c>
      <c r="O15" s="1"/>
      <c r="P15" s="22"/>
      <c r="Q15" s="22"/>
      <c r="R15" s="22"/>
      <c r="S15" s="22"/>
      <c r="T15" s="22"/>
    </row>
    <row r="16" spans="1:20" x14ac:dyDescent="0.25">
      <c r="A16" s="1"/>
      <c r="B16" s="19">
        <v>1117</v>
      </c>
      <c r="C16" s="8"/>
      <c r="D16" s="37" t="s">
        <v>43</v>
      </c>
      <c r="E16" s="1"/>
      <c r="F16" s="39">
        <f>J16/(1-'Reaj 2018 - Região ABC e GRU'!$V$4)</f>
        <v>248.73096446700507</v>
      </c>
      <c r="G16" s="40"/>
      <c r="H16" s="39">
        <f t="shared" si="0"/>
        <v>3.7309644670050659</v>
      </c>
      <c r="I16" s="40"/>
      <c r="J16" s="39">
        <f>'Reaj 2018 - Polo BH'!T17</f>
        <v>245</v>
      </c>
      <c r="K16" s="41"/>
      <c r="L16" s="39">
        <f t="shared" si="1"/>
        <v>1492.3857868020305</v>
      </c>
      <c r="M16" s="40"/>
      <c r="N16" s="39">
        <f t="shared" si="2"/>
        <v>1470</v>
      </c>
      <c r="O16" s="1"/>
      <c r="P16" s="22"/>
      <c r="Q16" s="22"/>
      <c r="R16" s="22"/>
      <c r="S16" s="22"/>
      <c r="T16" s="22"/>
    </row>
    <row r="17" spans="1:20" x14ac:dyDescent="0.25">
      <c r="A17" s="1"/>
      <c r="B17" s="19">
        <v>1129</v>
      </c>
      <c r="C17" s="8"/>
      <c r="D17" s="37" t="s">
        <v>56</v>
      </c>
      <c r="E17" s="1"/>
      <c r="F17" s="39">
        <f>J17/(1-'Reaj 2018 - Região ABC e GRU'!$V$4)</f>
        <v>248.73096446700507</v>
      </c>
      <c r="G17" s="40"/>
      <c r="H17" s="39">
        <f t="shared" si="0"/>
        <v>3.7309644670050659</v>
      </c>
      <c r="I17" s="40"/>
      <c r="J17" s="39">
        <f>'Reaj 2018 - Polo BH'!T18</f>
        <v>245</v>
      </c>
      <c r="K17" s="41"/>
      <c r="L17" s="39">
        <f t="shared" si="1"/>
        <v>1492.3857868020305</v>
      </c>
      <c r="M17" s="40"/>
      <c r="N17" s="39">
        <f t="shared" si="2"/>
        <v>1470</v>
      </c>
      <c r="O17" s="1"/>
      <c r="P17" s="22"/>
      <c r="Q17" s="22"/>
      <c r="R17" s="22"/>
      <c r="S17" s="22"/>
      <c r="T17" s="22"/>
    </row>
    <row r="18" spans="1:20" x14ac:dyDescent="0.25">
      <c r="A18" s="1"/>
      <c r="B18" s="19">
        <v>1120</v>
      </c>
      <c r="C18" s="8"/>
      <c r="D18" s="37" t="s">
        <v>44</v>
      </c>
      <c r="E18" s="1"/>
      <c r="F18" s="39">
        <f>J18/(1-'Reaj 2018 - Região ABC e GRU'!$V$4)</f>
        <v>248.73096446700507</v>
      </c>
      <c r="G18" s="40"/>
      <c r="H18" s="39">
        <f t="shared" si="0"/>
        <v>3.7309644670050659</v>
      </c>
      <c r="I18" s="40"/>
      <c r="J18" s="39">
        <f>'Reaj 2018 - Polo BH'!T19</f>
        <v>245</v>
      </c>
      <c r="K18" s="41"/>
      <c r="L18" s="39">
        <f t="shared" si="1"/>
        <v>1492.3857868020305</v>
      </c>
      <c r="M18" s="40"/>
      <c r="N18" s="39">
        <f t="shared" si="2"/>
        <v>1470</v>
      </c>
      <c r="O18" s="1"/>
      <c r="P18" s="22"/>
      <c r="Q18" s="22"/>
      <c r="R18" s="22"/>
      <c r="S18" s="22"/>
      <c r="T18" s="22"/>
    </row>
    <row r="19" spans="1:20" x14ac:dyDescent="0.25">
      <c r="A19" s="1"/>
      <c r="B19" s="19">
        <v>1113</v>
      </c>
      <c r="C19" s="8"/>
      <c r="D19" s="37" t="s">
        <v>49</v>
      </c>
      <c r="E19" s="1"/>
      <c r="F19" s="39">
        <f>J19/(1-'Reaj 2018 - Região ABC e GRU'!$V$4)</f>
        <v>248.73096446700507</v>
      </c>
      <c r="G19" s="40"/>
      <c r="H19" s="39">
        <f t="shared" si="0"/>
        <v>3.7309644670050659</v>
      </c>
      <c r="I19" s="40"/>
      <c r="J19" s="39">
        <f>'Reaj 2018 - Polo BH'!T20</f>
        <v>245</v>
      </c>
      <c r="K19" s="41"/>
      <c r="L19" s="39">
        <f t="shared" si="1"/>
        <v>1492.3857868020305</v>
      </c>
      <c r="M19" s="40"/>
      <c r="N19" s="39">
        <f t="shared" si="2"/>
        <v>1470</v>
      </c>
      <c r="O19" s="1"/>
      <c r="P19" s="22"/>
      <c r="Q19" s="22"/>
      <c r="R19" s="22"/>
      <c r="S19" s="22"/>
      <c r="T19" s="22"/>
    </row>
    <row r="20" spans="1:20" x14ac:dyDescent="0.25">
      <c r="A20" s="1"/>
      <c r="B20" s="19">
        <v>1105</v>
      </c>
      <c r="C20" s="8"/>
      <c r="D20" s="37" t="s">
        <v>12</v>
      </c>
      <c r="E20" s="1"/>
      <c r="F20" s="39">
        <f>J20/(1-'Reaj 2018 - Região ABC e GRU'!$V$4)</f>
        <v>248.73096446700507</v>
      </c>
      <c r="G20" s="40"/>
      <c r="H20" s="39">
        <f t="shared" si="0"/>
        <v>3.7309644670050659</v>
      </c>
      <c r="I20" s="40"/>
      <c r="J20" s="39">
        <f>'Reaj 2018 - Polo BH'!T21</f>
        <v>245</v>
      </c>
      <c r="K20" s="41"/>
      <c r="L20" s="39">
        <f t="shared" si="1"/>
        <v>1492.3857868020305</v>
      </c>
      <c r="M20" s="40"/>
      <c r="N20" s="39">
        <f t="shared" si="2"/>
        <v>1470</v>
      </c>
      <c r="O20" s="1"/>
      <c r="P20" s="22"/>
      <c r="Q20" s="22"/>
      <c r="R20" s="22"/>
      <c r="S20" s="22"/>
      <c r="T20" s="22"/>
    </row>
    <row r="21" spans="1:20" hidden="1" x14ac:dyDescent="0.25">
      <c r="A21" s="1"/>
      <c r="B21" s="19">
        <v>1128</v>
      </c>
      <c r="C21" s="8"/>
      <c r="D21" s="37" t="s">
        <v>45</v>
      </c>
      <c r="E21" s="1"/>
      <c r="F21" s="39">
        <f>J21/(1-'Reaj 2018 - Região ABC e GRU'!$V$4)</f>
        <v>248.73096446700507</v>
      </c>
      <c r="G21" s="40"/>
      <c r="H21" s="39">
        <f t="shared" si="0"/>
        <v>3.7309644670050659</v>
      </c>
      <c r="I21" s="40"/>
      <c r="J21" s="39">
        <f>'Reaj 2018 - Polo BH'!T22</f>
        <v>245</v>
      </c>
      <c r="K21" s="41"/>
      <c r="L21" s="39">
        <f t="shared" si="1"/>
        <v>1492.3857868020305</v>
      </c>
      <c r="M21" s="40"/>
      <c r="N21" s="39">
        <f t="shared" si="2"/>
        <v>1470</v>
      </c>
      <c r="O21" s="1"/>
      <c r="P21" s="22"/>
      <c r="Q21" s="22"/>
      <c r="R21" s="22"/>
      <c r="S21" s="22"/>
      <c r="T21" s="22"/>
    </row>
    <row r="22" spans="1:20" ht="16.5" customHeight="1" x14ac:dyDescent="0.25">
      <c r="A22" s="1"/>
      <c r="B22" s="48">
        <v>1125</v>
      </c>
      <c r="C22" s="49"/>
      <c r="D22" s="37" t="s">
        <v>13</v>
      </c>
      <c r="E22" s="1"/>
      <c r="F22" s="39">
        <f>J22/(1-'Reaj 2018 - Região ABC e GRU'!$V$4)</f>
        <v>248.73096446700507</v>
      </c>
      <c r="G22" s="40"/>
      <c r="H22" s="39">
        <f t="shared" si="0"/>
        <v>3.7309644670050659</v>
      </c>
      <c r="I22" s="40"/>
      <c r="J22" s="39">
        <f>'Reaj 2018 - Polo BH'!T23</f>
        <v>245</v>
      </c>
      <c r="K22" s="41"/>
      <c r="L22" s="39">
        <f t="shared" si="1"/>
        <v>1492.3857868020305</v>
      </c>
      <c r="M22" s="40"/>
      <c r="N22" s="39">
        <f t="shared" si="2"/>
        <v>1470</v>
      </c>
      <c r="O22" s="1"/>
      <c r="P22" s="22"/>
      <c r="Q22" s="22"/>
      <c r="R22" s="22"/>
      <c r="S22" s="22"/>
      <c r="T22" s="22"/>
    </row>
    <row r="23" spans="1:20" x14ac:dyDescent="0.25">
      <c r="A23" s="1"/>
      <c r="B23" s="19">
        <v>1114</v>
      </c>
      <c r="C23" s="8"/>
      <c r="D23" s="37" t="s">
        <v>14</v>
      </c>
      <c r="E23" s="1"/>
      <c r="F23" s="39">
        <f>J23/(1-'Reaj 2018 - Região ABC e GRU'!$V$4)</f>
        <v>248.73096446700507</v>
      </c>
      <c r="G23" s="40"/>
      <c r="H23" s="39">
        <f t="shared" si="0"/>
        <v>3.7309644670050659</v>
      </c>
      <c r="I23" s="40"/>
      <c r="J23" s="39">
        <f>'Reaj 2018 - Polo BH'!T24</f>
        <v>245</v>
      </c>
      <c r="K23" s="41"/>
      <c r="L23" s="39">
        <f t="shared" si="1"/>
        <v>1492.3857868020305</v>
      </c>
      <c r="M23" s="40"/>
      <c r="N23" s="39">
        <f t="shared" si="2"/>
        <v>1470</v>
      </c>
      <c r="O23" s="1"/>
      <c r="P23" s="22"/>
      <c r="Q23" s="22"/>
      <c r="R23" s="22"/>
      <c r="S23" s="22"/>
      <c r="T23" s="22"/>
    </row>
    <row r="24" spans="1:20" hidden="1" x14ac:dyDescent="0.25">
      <c r="A24" s="1"/>
      <c r="B24" s="19">
        <v>1132</v>
      </c>
      <c r="C24" s="8"/>
      <c r="D24" s="37" t="s">
        <v>46</v>
      </c>
      <c r="E24" s="1"/>
      <c r="F24" s="39">
        <f>J24/(1-'Reaj 2018 - Região ABC e GRU'!$V$4)</f>
        <v>248.73096446700507</v>
      </c>
      <c r="G24" s="40"/>
      <c r="H24" s="39">
        <f t="shared" si="0"/>
        <v>3.7309644670050659</v>
      </c>
      <c r="I24" s="40"/>
      <c r="J24" s="39">
        <f>'Reaj 2018 - Polo BH'!T25</f>
        <v>245</v>
      </c>
      <c r="K24" s="41"/>
      <c r="L24" s="39">
        <f t="shared" si="1"/>
        <v>1492.3857868020305</v>
      </c>
      <c r="M24" s="40"/>
      <c r="N24" s="39">
        <f t="shared" si="2"/>
        <v>1470</v>
      </c>
      <c r="O24" s="1"/>
      <c r="P24" s="22"/>
      <c r="Q24" s="22"/>
      <c r="R24" s="22"/>
      <c r="S24" s="22"/>
      <c r="T24" s="22"/>
    </row>
    <row r="25" spans="1:20" hidden="1" x14ac:dyDescent="0.25">
      <c r="A25" s="1"/>
      <c r="B25" s="19">
        <v>1115</v>
      </c>
      <c r="C25" s="8"/>
      <c r="D25" s="37" t="s">
        <v>15</v>
      </c>
      <c r="E25" s="1"/>
      <c r="F25" s="39">
        <f>J25/(1-'Reaj 2018 - Região ABC e GRU'!$V$4)</f>
        <v>248.73096446700507</v>
      </c>
      <c r="G25" s="40"/>
      <c r="H25" s="39">
        <f t="shared" si="0"/>
        <v>3.7309644670050659</v>
      </c>
      <c r="I25" s="40"/>
      <c r="J25" s="39">
        <f>'Reaj 2018 - Polo BH'!T26</f>
        <v>245</v>
      </c>
      <c r="K25" s="41"/>
      <c r="L25" s="39">
        <f t="shared" si="1"/>
        <v>1492.3857868020305</v>
      </c>
      <c r="M25" s="40"/>
      <c r="N25" s="39">
        <f t="shared" si="2"/>
        <v>1470</v>
      </c>
      <c r="O25" s="1"/>
      <c r="P25" s="22"/>
      <c r="Q25" s="22"/>
      <c r="R25" s="22"/>
      <c r="S25" s="22"/>
      <c r="T25" s="22"/>
    </row>
    <row r="26" spans="1:20" x14ac:dyDescent="0.25">
      <c r="A26" s="1"/>
      <c r="B26" s="19">
        <v>1126</v>
      </c>
      <c r="C26" s="8"/>
      <c r="D26" s="37" t="s">
        <v>29</v>
      </c>
      <c r="E26" s="1"/>
      <c r="F26" s="39">
        <f>J26/(1-'Reaj 2018 - Região ABC e GRU'!$V$4)</f>
        <v>248.73096446700507</v>
      </c>
      <c r="G26" s="40"/>
      <c r="H26" s="39">
        <f t="shared" si="0"/>
        <v>3.7309644670050659</v>
      </c>
      <c r="I26" s="40"/>
      <c r="J26" s="39">
        <f>'Reaj 2018 - Polo BH'!T27</f>
        <v>245</v>
      </c>
      <c r="K26" s="41"/>
      <c r="L26" s="39">
        <f t="shared" si="1"/>
        <v>1492.3857868020305</v>
      </c>
      <c r="M26" s="40"/>
      <c r="N26" s="39">
        <f t="shared" si="2"/>
        <v>1470</v>
      </c>
      <c r="O26" s="1"/>
      <c r="P26" s="22"/>
      <c r="Q26" s="22"/>
      <c r="R26" s="22"/>
      <c r="S26" s="22"/>
      <c r="T26" s="22"/>
    </row>
    <row r="27" spans="1:20" hidden="1" x14ac:dyDescent="0.25">
      <c r="A27" s="1"/>
      <c r="B27" s="19">
        <v>1122</v>
      </c>
      <c r="C27" s="8"/>
      <c r="D27" s="37" t="s">
        <v>16</v>
      </c>
      <c r="E27" s="1"/>
      <c r="F27" s="39">
        <f>J27/(1-'Reaj 2018 - Região ABC e GRU'!$V$4)</f>
        <v>248.73096446700507</v>
      </c>
      <c r="G27" s="40"/>
      <c r="H27" s="39">
        <f t="shared" si="0"/>
        <v>3.7309644670050659</v>
      </c>
      <c r="I27" s="40"/>
      <c r="J27" s="39">
        <f>'Reaj 2018 - Polo BH'!T28</f>
        <v>245</v>
      </c>
      <c r="K27" s="41"/>
      <c r="L27" s="39">
        <f t="shared" si="1"/>
        <v>1492.3857868020305</v>
      </c>
      <c r="M27" s="40"/>
      <c r="N27" s="39">
        <f t="shared" si="2"/>
        <v>1470</v>
      </c>
      <c r="O27" s="1"/>
      <c r="P27" s="22"/>
      <c r="Q27" s="22"/>
      <c r="R27" s="22"/>
      <c r="S27" s="22"/>
      <c r="T27" s="22"/>
    </row>
    <row r="28" spans="1:20" x14ac:dyDescent="0.25">
      <c r="A28" s="1"/>
      <c r="B28" s="48">
        <v>2009</v>
      </c>
      <c r="C28" s="49"/>
      <c r="D28" s="37" t="s">
        <v>37</v>
      </c>
      <c r="E28" s="1"/>
      <c r="F28" s="39">
        <f>J28/(1-'Reaj 2018 - Região ABC e GRU'!$V$4)</f>
        <v>248.73096446700507</v>
      </c>
      <c r="G28" s="40"/>
      <c r="H28" s="39">
        <f t="shared" si="0"/>
        <v>3.7309644670050659</v>
      </c>
      <c r="I28" s="40"/>
      <c r="J28" s="39">
        <f>'Reaj 2018 - Polo BH'!T29</f>
        <v>245</v>
      </c>
      <c r="K28" s="41"/>
      <c r="L28" s="39">
        <f t="shared" si="1"/>
        <v>1492.3857868020305</v>
      </c>
      <c r="M28" s="40"/>
      <c r="N28" s="39">
        <f t="shared" si="2"/>
        <v>1470</v>
      </c>
      <c r="O28" s="1"/>
      <c r="P28" s="22"/>
      <c r="Q28" s="22"/>
      <c r="R28" s="22"/>
      <c r="S28" s="22"/>
      <c r="T28" s="22"/>
    </row>
    <row r="29" spans="1:20" hidden="1" x14ac:dyDescent="0.25">
      <c r="A29" s="1"/>
      <c r="B29" s="19">
        <v>1101</v>
      </c>
      <c r="C29" s="8"/>
      <c r="D29" s="37" t="s">
        <v>115</v>
      </c>
      <c r="E29" s="1"/>
      <c r="F29" s="39">
        <f>J29/(1-'Reaj 2018 - Região ABC e GRU'!$V$4)</f>
        <v>248.73096446700507</v>
      </c>
      <c r="G29" s="40"/>
      <c r="H29" s="39">
        <f t="shared" si="0"/>
        <v>3.7309644670050659</v>
      </c>
      <c r="I29" s="40"/>
      <c r="J29" s="39">
        <f>'Reaj 2018 - Polo BH'!T30</f>
        <v>245</v>
      </c>
      <c r="K29" s="41"/>
      <c r="L29" s="39">
        <f t="shared" si="1"/>
        <v>1492.3857868020305</v>
      </c>
      <c r="M29" s="40"/>
      <c r="N29" s="39">
        <f t="shared" si="2"/>
        <v>1470</v>
      </c>
      <c r="O29" s="1"/>
      <c r="P29" s="22"/>
      <c r="Q29" s="22"/>
      <c r="R29" s="22"/>
      <c r="S29" s="22"/>
      <c r="T29" s="22"/>
    </row>
    <row r="30" spans="1:20" ht="30" customHeight="1" x14ac:dyDescent="0.25">
      <c r="A30" s="1"/>
      <c r="B30" s="19">
        <v>2010</v>
      </c>
      <c r="C30" s="8"/>
      <c r="D30" s="37" t="s">
        <v>38</v>
      </c>
      <c r="E30" s="1"/>
      <c r="F30" s="39">
        <f>J30/(1-'Reaj 2018 - Região ABC e GRU'!$V$4)</f>
        <v>248.73096446700507</v>
      </c>
      <c r="G30" s="40"/>
      <c r="H30" s="39">
        <f t="shared" si="0"/>
        <v>3.7309644670050659</v>
      </c>
      <c r="I30" s="40"/>
      <c r="J30" s="39">
        <f>'Reaj 2018 - Polo BH'!T31</f>
        <v>245</v>
      </c>
      <c r="K30" s="41"/>
      <c r="L30" s="39">
        <f t="shared" si="1"/>
        <v>1492.3857868020305</v>
      </c>
      <c r="M30" s="40"/>
      <c r="N30" s="39">
        <f t="shared" si="2"/>
        <v>1470</v>
      </c>
      <c r="O30" s="1"/>
      <c r="P30" s="22"/>
      <c r="Q30" s="22"/>
      <c r="R30" s="22"/>
      <c r="S30" s="22"/>
      <c r="T30" s="22"/>
    </row>
    <row r="31" spans="1:20" x14ac:dyDescent="0.25">
      <c r="A31" s="1"/>
      <c r="B31" s="19">
        <v>1106</v>
      </c>
      <c r="C31" s="8"/>
      <c r="D31" s="37" t="s">
        <v>17</v>
      </c>
      <c r="E31" s="1"/>
      <c r="F31" s="39">
        <f>J31/(1-'Reaj 2018 - Região ABC e GRU'!$V$4)</f>
        <v>248.73096446700507</v>
      </c>
      <c r="G31" s="40"/>
      <c r="H31" s="39">
        <f t="shared" si="0"/>
        <v>3.7309644670050659</v>
      </c>
      <c r="I31" s="40"/>
      <c r="J31" s="39">
        <f>'Reaj 2018 - Polo BH'!T32</f>
        <v>245</v>
      </c>
      <c r="K31" s="41"/>
      <c r="L31" s="39">
        <f t="shared" si="1"/>
        <v>1492.3857868020305</v>
      </c>
      <c r="M31" s="40"/>
      <c r="N31" s="39">
        <f t="shared" si="2"/>
        <v>1470</v>
      </c>
      <c r="O31" s="1"/>
      <c r="P31" s="22"/>
      <c r="Q31" s="22"/>
      <c r="R31" s="22"/>
      <c r="S31" s="22"/>
      <c r="T31" s="22"/>
    </row>
    <row r="32" spans="1:20" x14ac:dyDescent="0.25">
      <c r="A32" s="1"/>
      <c r="B32" s="48">
        <v>1131</v>
      </c>
      <c r="C32" s="49"/>
      <c r="D32" s="37" t="s">
        <v>18</v>
      </c>
      <c r="E32" s="1"/>
      <c r="F32" s="39">
        <f>J32/(1-'Reaj 2018 - Região ABC e GRU'!$V$4)</f>
        <v>248.73096446700507</v>
      </c>
      <c r="G32" s="40"/>
      <c r="H32" s="39">
        <f t="shared" si="0"/>
        <v>3.7309644670050659</v>
      </c>
      <c r="I32" s="40"/>
      <c r="J32" s="39">
        <f>'Reaj 2018 - Polo BH'!T33</f>
        <v>245</v>
      </c>
      <c r="K32" s="41"/>
      <c r="L32" s="39">
        <f t="shared" si="1"/>
        <v>1492.3857868020305</v>
      </c>
      <c r="M32" s="40"/>
      <c r="N32" s="39">
        <f t="shared" si="2"/>
        <v>1470</v>
      </c>
      <c r="O32" s="1"/>
      <c r="P32" s="22"/>
      <c r="Q32" s="22"/>
      <c r="R32" s="22"/>
      <c r="S32" s="22"/>
      <c r="T32" s="22"/>
    </row>
    <row r="33" spans="1:20" x14ac:dyDescent="0.25">
      <c r="A33" s="1"/>
      <c r="B33" s="19">
        <v>1104</v>
      </c>
      <c r="C33" s="8"/>
      <c r="D33" s="37" t="s">
        <v>47</v>
      </c>
      <c r="E33" s="94"/>
      <c r="F33" s="39">
        <f>J33/(1-'Reaj 2018 - Região ABC e GRU'!$V$4)</f>
        <v>248.73096446700507</v>
      </c>
      <c r="G33" s="40"/>
      <c r="H33" s="39">
        <f t="shared" si="0"/>
        <v>3.7309644670050659</v>
      </c>
      <c r="I33" s="40"/>
      <c r="J33" s="39">
        <f>'Reaj 2018 - Polo BH'!T34</f>
        <v>245</v>
      </c>
      <c r="K33" s="41"/>
      <c r="L33" s="39">
        <f t="shared" si="1"/>
        <v>1492.3857868020305</v>
      </c>
      <c r="M33" s="40"/>
      <c r="N33" s="39">
        <f t="shared" si="2"/>
        <v>1470</v>
      </c>
      <c r="O33" s="1"/>
      <c r="P33" s="22"/>
      <c r="Q33" s="22"/>
      <c r="R33" s="22"/>
      <c r="S33" s="22"/>
      <c r="T33" s="22"/>
    </row>
    <row r="34" spans="1:20" x14ac:dyDescent="0.25">
      <c r="A34" s="1"/>
      <c r="B34" s="19">
        <v>1111</v>
      </c>
      <c r="C34" s="8"/>
      <c r="D34" s="37" t="s">
        <v>28</v>
      </c>
      <c r="E34" s="1"/>
      <c r="F34" s="39">
        <f>J34/(1-'Reaj 2018 - Região ABC e GRU'!$V$4)</f>
        <v>248.73096446700507</v>
      </c>
      <c r="G34" s="40"/>
      <c r="H34" s="39">
        <f t="shared" si="0"/>
        <v>3.7309644670050659</v>
      </c>
      <c r="I34" s="40"/>
      <c r="J34" s="39">
        <f>'Reaj 2018 - Polo BH'!T35</f>
        <v>245</v>
      </c>
      <c r="K34" s="41"/>
      <c r="L34" s="39">
        <f t="shared" si="1"/>
        <v>1492.3857868020305</v>
      </c>
      <c r="M34" s="40"/>
      <c r="N34" s="39">
        <f t="shared" si="2"/>
        <v>1470</v>
      </c>
      <c r="O34" s="1"/>
      <c r="P34" s="22"/>
      <c r="Q34" s="22"/>
      <c r="R34" s="22"/>
      <c r="S34" s="22"/>
      <c r="T34" s="22"/>
    </row>
    <row r="35" spans="1:20" ht="27" customHeight="1" x14ac:dyDescent="0.25">
      <c r="A35" s="1"/>
      <c r="B35" s="19">
        <v>2006</v>
      </c>
      <c r="C35" s="8"/>
      <c r="D35" s="37" t="s">
        <v>39</v>
      </c>
      <c r="E35" s="1"/>
      <c r="F35" s="39">
        <f>J35/(1-'Reaj 2018 - Região ABC e GRU'!$V$4)</f>
        <v>248.73096446700507</v>
      </c>
      <c r="G35" s="40"/>
      <c r="H35" s="39">
        <f t="shared" si="0"/>
        <v>3.7309644670050659</v>
      </c>
      <c r="I35" s="40"/>
      <c r="J35" s="39">
        <f>'Reaj 2018 - Polo BH'!T36</f>
        <v>245</v>
      </c>
      <c r="K35" s="41"/>
      <c r="L35" s="39">
        <f t="shared" si="1"/>
        <v>1492.3857868020305</v>
      </c>
      <c r="M35" s="40"/>
      <c r="N35" s="39">
        <f t="shared" si="2"/>
        <v>1470</v>
      </c>
      <c r="O35" s="1"/>
      <c r="P35" s="22"/>
      <c r="Q35" s="22"/>
      <c r="R35" s="22"/>
      <c r="S35" s="22"/>
      <c r="T35" s="22"/>
    </row>
    <row r="36" spans="1:20" ht="30.75" customHeight="1" x14ac:dyDescent="0.25">
      <c r="A36" s="1"/>
      <c r="B36" s="19">
        <v>1102</v>
      </c>
      <c r="C36" s="8"/>
      <c r="D36" s="37" t="s">
        <v>58</v>
      </c>
      <c r="E36" s="1"/>
      <c r="F36" s="39">
        <f>J36/(1-'Reaj 2018 - Região ABC e GRU'!$V$4)</f>
        <v>248.73096446700507</v>
      </c>
      <c r="G36" s="40"/>
      <c r="H36" s="39">
        <f t="shared" si="0"/>
        <v>3.7309644670050659</v>
      </c>
      <c r="I36" s="40"/>
      <c r="J36" s="39">
        <f>'Reaj 2018 - Polo BH'!T37</f>
        <v>245</v>
      </c>
      <c r="K36" s="41"/>
      <c r="L36" s="39">
        <f t="shared" si="1"/>
        <v>1492.3857868020305</v>
      </c>
      <c r="M36" s="40"/>
      <c r="N36" s="39">
        <f t="shared" si="2"/>
        <v>1470</v>
      </c>
      <c r="O36" s="1"/>
      <c r="P36" s="22"/>
      <c r="Q36" s="22"/>
      <c r="R36" s="22"/>
      <c r="S36" s="22"/>
      <c r="T36" s="22"/>
    </row>
    <row r="37" spans="1:20" x14ac:dyDescent="0.25">
      <c r="A37" s="1"/>
      <c r="B37" s="48">
        <v>2005</v>
      </c>
      <c r="C37" s="49"/>
      <c r="D37" s="37" t="s">
        <v>40</v>
      </c>
      <c r="E37" s="1"/>
      <c r="F37" s="39">
        <f>J37/(1-'Reaj 2018 - Região ABC e GRU'!$V$4)</f>
        <v>248.73096446700507</v>
      </c>
      <c r="G37" s="40"/>
      <c r="H37" s="39">
        <f t="shared" si="0"/>
        <v>3.7309644670050659</v>
      </c>
      <c r="I37" s="40"/>
      <c r="J37" s="39">
        <f>'Reaj 2018 - Polo BH'!T38</f>
        <v>245</v>
      </c>
      <c r="K37" s="41"/>
      <c r="L37" s="39">
        <f t="shared" si="1"/>
        <v>1492.3857868020305</v>
      </c>
      <c r="M37" s="40"/>
      <c r="N37" s="39">
        <f t="shared" si="2"/>
        <v>1470</v>
      </c>
      <c r="O37" s="1"/>
      <c r="P37" s="22"/>
      <c r="Q37" s="22"/>
      <c r="R37" s="22"/>
      <c r="S37" s="22"/>
      <c r="T37" s="22"/>
    </row>
    <row r="38" spans="1:20" ht="30" x14ac:dyDescent="0.25">
      <c r="A38" s="1"/>
      <c r="B38" s="19">
        <v>1108</v>
      </c>
      <c r="C38" s="8"/>
      <c r="D38" s="37" t="s">
        <v>116</v>
      </c>
      <c r="E38" s="1"/>
      <c r="F38" s="39">
        <f>J38/(1-'Reaj 2018 - Região ABC e GRU'!$V$4)</f>
        <v>248.73096446700507</v>
      </c>
      <c r="G38" s="40"/>
      <c r="H38" s="39">
        <f t="shared" si="0"/>
        <v>3.7309644670050659</v>
      </c>
      <c r="I38" s="40"/>
      <c r="J38" s="39">
        <f>'Reaj 2018 - Polo BH'!T39</f>
        <v>245</v>
      </c>
      <c r="K38" s="41"/>
      <c r="L38" s="39">
        <f t="shared" si="1"/>
        <v>1492.3857868020305</v>
      </c>
      <c r="M38" s="40"/>
      <c r="N38" s="39">
        <f t="shared" si="2"/>
        <v>1470</v>
      </c>
      <c r="O38" s="1"/>
      <c r="P38" s="22"/>
      <c r="Q38" s="22"/>
      <c r="R38" s="22"/>
      <c r="S38" s="22"/>
      <c r="T38" s="22"/>
    </row>
    <row r="39" spans="1:20" x14ac:dyDescent="0.25">
      <c r="A39" s="1"/>
      <c r="B39" s="19">
        <v>1127</v>
      </c>
      <c r="C39" s="8"/>
      <c r="D39" s="37" t="s">
        <v>53</v>
      </c>
      <c r="E39" s="1"/>
      <c r="F39" s="39">
        <f>J39/(1-'Reaj 2018 - Região ABC e GRU'!$V$4)</f>
        <v>248.73096446700507</v>
      </c>
      <c r="G39" s="40"/>
      <c r="H39" s="39">
        <f t="shared" si="0"/>
        <v>3.7309644670050659</v>
      </c>
      <c r="I39" s="40"/>
      <c r="J39" s="39">
        <f>'Reaj 2018 - Polo BH'!T40</f>
        <v>245</v>
      </c>
      <c r="K39" s="41"/>
      <c r="L39" s="39">
        <f t="shared" si="1"/>
        <v>1492.3857868020305</v>
      </c>
      <c r="M39" s="40"/>
      <c r="N39" s="39">
        <f t="shared" si="2"/>
        <v>1470</v>
      </c>
      <c r="O39" s="1"/>
      <c r="P39" s="22"/>
      <c r="Q39" s="22"/>
      <c r="R39" s="22"/>
      <c r="S39" s="22"/>
      <c r="T39" s="22"/>
    </row>
    <row r="40" spans="1:20" hidden="1" x14ac:dyDescent="0.25">
      <c r="A40" s="1"/>
      <c r="B40" s="19">
        <v>1123</v>
      </c>
      <c r="C40" s="8"/>
      <c r="D40" s="37" t="s">
        <v>20</v>
      </c>
      <c r="E40" s="1"/>
      <c r="F40" s="39">
        <f>J40/(1-'Reaj 2018 - Região ABC e GRU'!$V$4)</f>
        <v>248.73096446700507</v>
      </c>
      <c r="G40" s="40"/>
      <c r="H40" s="39">
        <f t="shared" si="0"/>
        <v>3.7309644670050659</v>
      </c>
      <c r="I40" s="40"/>
      <c r="J40" s="39">
        <f>'Reaj 2018 - Polo BH'!T41</f>
        <v>245</v>
      </c>
      <c r="K40" s="41"/>
      <c r="L40" s="39">
        <f t="shared" si="1"/>
        <v>1492.3857868020305</v>
      </c>
      <c r="M40" s="40"/>
      <c r="N40" s="39">
        <f t="shared" si="2"/>
        <v>1470</v>
      </c>
      <c r="O40" s="1"/>
      <c r="P40" s="22"/>
      <c r="Q40" s="22"/>
      <c r="R40" s="22"/>
      <c r="S40" s="22"/>
      <c r="T40" s="22"/>
    </row>
    <row r="41" spans="1:20" x14ac:dyDescent="0.25">
      <c r="A41" s="1"/>
      <c r="B41" s="19">
        <v>1103</v>
      </c>
      <c r="C41" s="8"/>
      <c r="D41" s="37" t="s">
        <v>21</v>
      </c>
      <c r="E41" s="1"/>
      <c r="F41" s="39">
        <f>J41/(1-'Reaj 2018 - Região ABC e GRU'!$V$4)</f>
        <v>248.73096446700507</v>
      </c>
      <c r="G41" s="40"/>
      <c r="H41" s="39">
        <f t="shared" si="0"/>
        <v>3.7309644670050659</v>
      </c>
      <c r="I41" s="40"/>
      <c r="J41" s="39">
        <f>'Reaj 2018 - Polo BH'!T42</f>
        <v>245</v>
      </c>
      <c r="K41" s="41"/>
      <c r="L41" s="39">
        <f t="shared" si="1"/>
        <v>1492.3857868020305</v>
      </c>
      <c r="M41" s="40"/>
      <c r="N41" s="39">
        <f t="shared" si="2"/>
        <v>1470</v>
      </c>
      <c r="O41" s="1"/>
      <c r="P41" s="22"/>
      <c r="Q41" s="22"/>
      <c r="R41" s="22"/>
      <c r="S41" s="22"/>
      <c r="T41" s="22"/>
    </row>
    <row r="42" spans="1:20" x14ac:dyDescent="0.25">
      <c r="A42" s="1"/>
      <c r="B42" s="19">
        <v>1163</v>
      </c>
      <c r="C42" s="8"/>
      <c r="D42" s="37" t="s">
        <v>22</v>
      </c>
      <c r="E42" s="1"/>
      <c r="F42" s="39">
        <f>J42/(1-'Reaj 2018 - Região ABC e GRU'!$V$4)</f>
        <v>248.73096446700507</v>
      </c>
      <c r="G42" s="40"/>
      <c r="H42" s="39">
        <f t="shared" si="0"/>
        <v>3.7309644670050659</v>
      </c>
      <c r="I42" s="40"/>
      <c r="J42" s="39">
        <f>'Reaj 2018 - Polo BH'!T43</f>
        <v>245</v>
      </c>
      <c r="K42" s="41"/>
      <c r="L42" s="39">
        <f t="shared" si="1"/>
        <v>1492.3857868020305</v>
      </c>
      <c r="M42" s="40"/>
      <c r="N42" s="39">
        <f t="shared" si="2"/>
        <v>1470</v>
      </c>
      <c r="O42" s="1"/>
      <c r="P42" s="22"/>
      <c r="Q42" s="22"/>
      <c r="R42" s="22"/>
      <c r="S42" s="22"/>
      <c r="T42" s="22"/>
    </row>
    <row r="43" spans="1:20" x14ac:dyDescent="0.25">
      <c r="A43" s="1"/>
      <c r="B43" s="130"/>
      <c r="C43" s="43"/>
      <c r="D43" s="121"/>
      <c r="E43" s="57"/>
      <c r="F43" s="44"/>
      <c r="G43" s="45"/>
      <c r="H43" s="44"/>
      <c r="I43" s="45"/>
      <c r="J43" s="44"/>
      <c r="K43" s="122"/>
      <c r="L43" s="44"/>
      <c r="M43" s="45"/>
      <c r="N43" s="44"/>
      <c r="O43" s="1"/>
      <c r="P43" s="22"/>
      <c r="Q43" s="22"/>
      <c r="R43" s="22"/>
      <c r="S43" s="22"/>
      <c r="T43" s="22"/>
    </row>
    <row r="44" spans="1:20" hidden="1" x14ac:dyDescent="0.25">
      <c r="A44" s="1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44"/>
      <c r="M44" s="45"/>
      <c r="N44" s="44"/>
      <c r="O44" s="1"/>
      <c r="P44" s="22"/>
      <c r="Q44" s="22"/>
      <c r="R44" s="22"/>
      <c r="S44" s="22"/>
      <c r="T44" s="22"/>
    </row>
    <row r="45" spans="1:20" x14ac:dyDescent="0.25">
      <c r="A45" s="1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44"/>
      <c r="M45" s="45"/>
      <c r="N45" s="44"/>
      <c r="O45" s="1"/>
      <c r="P45" s="22"/>
      <c r="Q45" s="22"/>
      <c r="R45" s="22"/>
      <c r="S45" s="22"/>
      <c r="T45" s="22"/>
    </row>
    <row r="46" spans="1:20" x14ac:dyDescent="0.25">
      <c r="A46" s="1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44"/>
      <c r="M46" s="45"/>
      <c r="N46" s="44"/>
      <c r="O46" s="1"/>
      <c r="P46" s="22"/>
      <c r="Q46" s="22"/>
      <c r="R46" s="22"/>
      <c r="S46" s="22"/>
      <c r="T46" s="22"/>
    </row>
    <row r="47" spans="1:20" hidden="1" x14ac:dyDescent="0.25">
      <c r="A47" s="1"/>
      <c r="B47" s="130"/>
      <c r="C47" s="43"/>
      <c r="D47" s="121"/>
      <c r="E47" s="57"/>
      <c r="F47" s="44"/>
      <c r="G47" s="45"/>
      <c r="H47" s="44"/>
      <c r="I47" s="45"/>
      <c r="J47" s="44"/>
      <c r="K47" s="122"/>
      <c r="L47" s="44"/>
      <c r="M47" s="45"/>
      <c r="N47" s="44"/>
      <c r="O47" s="1"/>
      <c r="P47" s="22"/>
      <c r="Q47" s="22"/>
      <c r="R47" s="22"/>
      <c r="S47" s="22"/>
      <c r="T47" s="22"/>
    </row>
    <row r="48" spans="1:20" x14ac:dyDescent="0.25">
      <c r="A48" s="1"/>
      <c r="B48" s="130"/>
      <c r="C48" s="43"/>
      <c r="D48" s="121"/>
      <c r="E48" s="57"/>
      <c r="F48" s="44"/>
      <c r="G48" s="45"/>
      <c r="H48" s="44"/>
      <c r="I48" s="45"/>
      <c r="J48" s="44"/>
      <c r="K48" s="122"/>
      <c r="L48" s="44"/>
      <c r="M48" s="45"/>
      <c r="N48" s="44"/>
      <c r="O48" s="1"/>
      <c r="P48" s="22"/>
      <c r="Q48" s="22"/>
      <c r="R48" s="22"/>
      <c r="S48" s="22"/>
      <c r="T48" s="22"/>
    </row>
    <row r="49" spans="1:20" x14ac:dyDescent="0.25">
      <c r="A49" s="1"/>
      <c r="B49" s="130"/>
      <c r="C49" s="43"/>
      <c r="D49" s="121"/>
      <c r="E49" s="57"/>
      <c r="F49" s="44"/>
      <c r="G49" s="45"/>
      <c r="H49" s="44"/>
      <c r="I49" s="45"/>
      <c r="J49" s="44"/>
      <c r="K49" s="122"/>
      <c r="L49" s="44"/>
      <c r="M49" s="45"/>
      <c r="N49" s="44"/>
      <c r="O49" s="1"/>
      <c r="P49" s="22"/>
      <c r="Q49" s="22"/>
      <c r="R49" s="22"/>
      <c r="S49" s="22"/>
      <c r="T49" s="22"/>
    </row>
    <row r="50" spans="1:20" x14ac:dyDescent="0.25">
      <c r="A50" s="8"/>
      <c r="B50" s="23"/>
      <c r="C50" s="8"/>
      <c r="D50" s="21"/>
      <c r="E50" s="21"/>
      <c r="F50" s="21"/>
      <c r="G50" s="8"/>
      <c r="H50" s="8"/>
      <c r="I50" s="8"/>
      <c r="J50" s="24"/>
      <c r="K50" s="21"/>
      <c r="L50" s="8"/>
      <c r="M50" s="8"/>
      <c r="N50" s="21"/>
      <c r="O50" s="8"/>
      <c r="Q50" s="22"/>
    </row>
    <row r="51" spans="1:20" x14ac:dyDescent="0.25">
      <c r="A51" s="25"/>
      <c r="B51" s="169" t="s">
        <v>23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25"/>
    </row>
    <row r="52" spans="1:20" x14ac:dyDescent="0.25">
      <c r="A52" s="8"/>
      <c r="B52" s="23"/>
      <c r="C52" s="8"/>
      <c r="D52" s="21"/>
      <c r="E52" s="21"/>
      <c r="F52" s="21"/>
      <c r="G52" s="8"/>
      <c r="H52" s="8"/>
      <c r="I52" s="8"/>
      <c r="J52" s="24"/>
      <c r="K52" s="21"/>
      <c r="L52" s="8"/>
      <c r="M52" s="8"/>
      <c r="N52" s="26"/>
      <c r="O52" s="8"/>
    </row>
    <row r="53" spans="1:20" x14ac:dyDescent="0.25">
      <c r="A53" s="27"/>
      <c r="B53" s="166" t="s">
        <v>24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27"/>
    </row>
    <row r="54" spans="1:20" ht="15" customHeight="1" x14ac:dyDescent="0.25">
      <c r="A54" s="8"/>
      <c r="B54" s="165"/>
      <c r="C54" s="165"/>
      <c r="D54" s="165"/>
      <c r="E54" s="165"/>
      <c r="F54" s="165"/>
      <c r="G54" s="165"/>
      <c r="H54" s="165"/>
      <c r="I54" s="165"/>
      <c r="J54" s="165"/>
      <c r="K54" s="8"/>
      <c r="M54" s="43"/>
      <c r="O54" s="43"/>
      <c r="Q54" s="43"/>
      <c r="S54" s="43"/>
      <c r="T54" s="65"/>
    </row>
    <row r="55" spans="1:20" x14ac:dyDescent="0.25">
      <c r="A55" s="8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8"/>
    </row>
    <row r="56" spans="1:20" ht="15.75" customHeight="1" x14ac:dyDescent="0.25">
      <c r="A56" s="27"/>
      <c r="B56" s="166" t="s">
        <v>73</v>
      </c>
      <c r="C56" s="166"/>
      <c r="D56" s="166"/>
      <c r="E56" s="166"/>
      <c r="F56" s="166"/>
      <c r="G56" s="166"/>
      <c r="H56" s="166"/>
      <c r="I56" s="166"/>
      <c r="J56" s="166"/>
      <c r="K56" s="152"/>
      <c r="L56" s="152"/>
      <c r="M56" s="8"/>
      <c r="N56" s="152"/>
      <c r="O56" s="27"/>
    </row>
    <row r="57" spans="1:20" x14ac:dyDescent="0.25">
      <c r="A57" s="27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8"/>
      <c r="N57" s="152"/>
      <c r="O57" s="27"/>
    </row>
    <row r="58" spans="1:20" x14ac:dyDescent="0.25">
      <c r="A58" s="27"/>
      <c r="B58" s="27"/>
      <c r="C58" s="8"/>
      <c r="D58" s="27"/>
      <c r="E58" s="27"/>
      <c r="F58" s="27"/>
      <c r="G58" s="8"/>
      <c r="H58" s="27"/>
      <c r="I58" s="8"/>
      <c r="J58" s="27"/>
      <c r="K58" s="27"/>
      <c r="L58" s="27"/>
      <c r="M58" s="8"/>
      <c r="N58" s="27"/>
      <c r="O58" s="27"/>
    </row>
    <row r="59" spans="1:20" ht="15.75" customHeight="1" x14ac:dyDescent="0.25">
      <c r="A59" s="20"/>
      <c r="B59" s="167" t="s">
        <v>74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20"/>
    </row>
    <row r="60" spans="1:20" x14ac:dyDescent="0.25">
      <c r="A60" s="20"/>
      <c r="B60" s="167" t="s">
        <v>75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20"/>
    </row>
    <row r="61" spans="1:20" x14ac:dyDescent="0.25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</sheetData>
  <mergeCells count="10">
    <mergeCell ref="B55:N55"/>
    <mergeCell ref="B56:J56"/>
    <mergeCell ref="B59:N59"/>
    <mergeCell ref="B60:N60"/>
    <mergeCell ref="B2:N2"/>
    <mergeCell ref="B3:N3"/>
    <mergeCell ref="B4:N4"/>
    <mergeCell ref="B51:N51"/>
    <mergeCell ref="B53:N53"/>
    <mergeCell ref="B54:J5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87"/>
  <sheetViews>
    <sheetView showGridLines="0" topLeftCell="V1" zoomScale="80" zoomScaleNormal="80" workbookViewId="0">
      <pane ySplit="6" topLeftCell="A142" activePane="bottomLeft" state="frozen"/>
      <selection pane="bottomLeft" activeCell="AF130" sqref="AF130:AM130"/>
    </sheetView>
  </sheetViews>
  <sheetFormatPr defaultColWidth="9.140625" defaultRowHeight="15.75" x14ac:dyDescent="0.25"/>
  <cols>
    <col min="1" max="1" width="6.570312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10" width="15.42578125" style="7" customWidth="1"/>
    <col min="11" max="11" width="15.28515625" style="7" customWidth="1"/>
    <col min="12" max="12" width="19.42578125" style="7" customWidth="1"/>
    <col min="13" max="13" width="18.140625" style="7" customWidth="1"/>
    <col min="14" max="14" width="1.7109375" style="7" customWidth="1"/>
    <col min="15" max="15" width="15.85546875" style="7" customWidth="1"/>
    <col min="16" max="19" width="16.42578125" style="7" customWidth="1"/>
    <col min="20" max="20" width="15.5703125" style="7" customWidth="1"/>
    <col min="21" max="21" width="18.85546875" style="7" customWidth="1"/>
    <col min="22" max="22" width="18.5703125" style="7" customWidth="1"/>
    <col min="23" max="23" width="2.28515625" customWidth="1"/>
    <col min="24" max="24" width="13.85546875" style="7" customWidth="1"/>
    <col min="25" max="25" width="13.5703125" style="7" bestFit="1" customWidth="1"/>
    <col min="26" max="26" width="13.42578125" style="7" bestFit="1" customWidth="1"/>
    <col min="27" max="27" width="11.28515625" style="7" customWidth="1"/>
    <col min="28" max="29" width="9.140625" style="7"/>
    <col min="30" max="30" width="13.5703125" style="7" bestFit="1" customWidth="1"/>
    <col min="31" max="32" width="9.140625" style="7"/>
    <col min="33" max="34" width="15.140625" style="7" bestFit="1" customWidth="1"/>
    <col min="35" max="37" width="9.140625" style="7"/>
    <col min="38" max="38" width="13.5703125" style="7" bestFit="1" customWidth="1"/>
    <col min="39" max="16384" width="9.140625" style="7"/>
  </cols>
  <sheetData>
    <row r="1" spans="1:44" s="5" customFormat="1" ht="12.75" customHeight="1" x14ac:dyDescent="0.25">
      <c r="A1" s="1"/>
      <c r="B1" s="2"/>
      <c r="C1" s="1"/>
      <c r="D1" s="3"/>
      <c r="E1" s="1"/>
      <c r="F1" s="4"/>
      <c r="G1" s="4"/>
      <c r="H1" s="4"/>
      <c r="I1" s="4"/>
      <c r="J1" s="4"/>
      <c r="K1" s="4"/>
      <c r="L1" s="4"/>
      <c r="N1" s="6"/>
      <c r="W1"/>
    </row>
    <row r="2" spans="1:44" ht="23.25" customHeight="1" x14ac:dyDescent="0.25">
      <c r="A2" s="1"/>
      <c r="B2" s="47"/>
      <c r="C2" s="47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1"/>
      <c r="O2" s="164" t="s">
        <v>72</v>
      </c>
      <c r="P2" s="164"/>
      <c r="Q2" s="164"/>
      <c r="R2" s="164"/>
      <c r="S2" s="164"/>
      <c r="AJ2" s="7" t="s">
        <v>117</v>
      </c>
    </row>
    <row r="3" spans="1:44" s="5" customFormat="1" ht="23.25" customHeight="1" x14ac:dyDescent="0.25">
      <c r="A3" s="1"/>
      <c r="B3" s="47"/>
      <c r="C3" s="47"/>
      <c r="D3" s="47" t="s">
        <v>121</v>
      </c>
      <c r="E3" s="47"/>
      <c r="F3" s="47"/>
      <c r="G3" s="47"/>
      <c r="H3" s="47"/>
      <c r="I3" s="47"/>
      <c r="J3" s="47"/>
      <c r="K3" s="47"/>
      <c r="L3" s="47"/>
      <c r="M3" s="47"/>
      <c r="N3" s="6"/>
      <c r="O3"/>
      <c r="P3" s="31"/>
      <c r="Q3" s="31"/>
      <c r="R3" s="31"/>
      <c r="S3" s="31"/>
      <c r="W3"/>
      <c r="AJ3" s="5" t="s">
        <v>118</v>
      </c>
    </row>
    <row r="4" spans="1:44" ht="15.75" customHeight="1" x14ac:dyDescent="0.25">
      <c r="A4" s="1"/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34</v>
      </c>
      <c r="M4" s="55">
        <v>1.4999999999999999E-2</v>
      </c>
      <c r="N4" s="1"/>
      <c r="O4"/>
      <c r="P4" s="31"/>
      <c r="Q4" s="31"/>
      <c r="R4" s="31"/>
      <c r="S4" s="116" t="s">
        <v>35</v>
      </c>
      <c r="T4" s="32">
        <v>6.5000000000000002E-2</v>
      </c>
      <c r="U4" s="54" t="s">
        <v>34</v>
      </c>
      <c r="V4" s="55">
        <v>1.4999999999999999E-2</v>
      </c>
      <c r="Z4" s="118"/>
    </row>
    <row r="5" spans="1:44" ht="24" customHeight="1" x14ac:dyDescent="0.25">
      <c r="A5" s="1"/>
      <c r="B5" s="46"/>
      <c r="C5" s="46"/>
      <c r="D5" s="46" t="s">
        <v>23</v>
      </c>
      <c r="E5" s="46"/>
      <c r="F5" s="46"/>
      <c r="G5" s="46"/>
      <c r="H5" s="46"/>
      <c r="I5" s="46"/>
      <c r="J5" s="46"/>
      <c r="K5" s="46"/>
      <c r="L5" s="46"/>
      <c r="M5" s="46"/>
      <c r="N5" s="1"/>
    </row>
    <row r="6" spans="1:44" ht="58.9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01" t="s">
        <v>33</v>
      </c>
      <c r="H6" s="101" t="s">
        <v>42</v>
      </c>
      <c r="I6" s="101" t="s">
        <v>51</v>
      </c>
      <c r="J6" s="15" t="s">
        <v>4</v>
      </c>
      <c r="K6" s="15" t="s">
        <v>5</v>
      </c>
      <c r="L6" s="15" t="s">
        <v>6</v>
      </c>
      <c r="M6" s="16" t="s">
        <v>7</v>
      </c>
      <c r="N6" s="11"/>
      <c r="O6" s="35" t="s">
        <v>3</v>
      </c>
      <c r="P6" s="101" t="s">
        <v>33</v>
      </c>
      <c r="Q6" s="101" t="s">
        <v>42</v>
      </c>
      <c r="R6" s="101" t="s">
        <v>51</v>
      </c>
      <c r="S6" s="35" t="s">
        <v>4</v>
      </c>
      <c r="T6" s="35" t="s">
        <v>5</v>
      </c>
      <c r="U6" s="35" t="s">
        <v>6</v>
      </c>
      <c r="V6" s="36" t="s">
        <v>7</v>
      </c>
      <c r="X6" s="102" t="s">
        <v>60</v>
      </c>
      <c r="Y6" s="102" t="s">
        <v>61</v>
      </c>
      <c r="Z6" s="102" t="s">
        <v>62</v>
      </c>
      <c r="AA6" s="102" t="s">
        <v>63</v>
      </c>
      <c r="AB6" s="102" t="s">
        <v>64</v>
      </c>
      <c r="AC6" s="102" t="s">
        <v>65</v>
      </c>
      <c r="AD6" s="103"/>
      <c r="AE6" s="104" t="s">
        <v>66</v>
      </c>
      <c r="AF6"/>
      <c r="AG6"/>
      <c r="AH6"/>
      <c r="AJ6" s="104" t="s">
        <v>67</v>
      </c>
      <c r="AK6"/>
      <c r="AL6"/>
      <c r="AM6" s="104"/>
      <c r="AN6"/>
      <c r="AO6"/>
      <c r="AP6"/>
      <c r="AQ6"/>
      <c r="AR6" s="104"/>
    </row>
    <row r="7" spans="1:44" customFormat="1" ht="15" x14ac:dyDescent="0.25"/>
    <row r="8" spans="1:44" s="18" customFormat="1" x14ac:dyDescent="0.25">
      <c r="A8" s="1"/>
      <c r="B8" s="105"/>
      <c r="C8" s="106"/>
      <c r="D8" s="107" t="s">
        <v>77</v>
      </c>
      <c r="E8" s="108"/>
      <c r="F8" s="109"/>
      <c r="G8" s="109"/>
      <c r="H8" s="109"/>
      <c r="I8" s="109"/>
      <c r="J8" s="109"/>
      <c r="K8" s="109"/>
      <c r="L8" s="109"/>
      <c r="M8" s="109"/>
      <c r="N8" s="108"/>
      <c r="O8" s="110"/>
      <c r="P8" s="110"/>
      <c r="Q8" s="110"/>
      <c r="R8" s="110"/>
      <c r="S8" s="110"/>
      <c r="T8" s="110"/>
      <c r="U8" s="110"/>
      <c r="V8" s="110"/>
      <c r="W8" s="111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</row>
    <row r="9" spans="1:44" s="74" customFormat="1" ht="15.95" customHeight="1" x14ac:dyDescent="0.25">
      <c r="A9" s="71"/>
      <c r="B9" s="19">
        <v>1100</v>
      </c>
      <c r="C9" s="49"/>
      <c r="D9" s="37" t="s">
        <v>8</v>
      </c>
      <c r="E9" s="71"/>
      <c r="F9" s="69">
        <f>K9/(1-$M$4)</f>
        <v>365.48223350253807</v>
      </c>
      <c r="G9" s="69"/>
      <c r="H9" s="69"/>
      <c r="I9" s="69"/>
      <c r="J9" s="69">
        <f>F9*$M$4</f>
        <v>5.4822335025380706</v>
      </c>
      <c r="K9" s="69">
        <v>360</v>
      </c>
      <c r="L9" s="69">
        <f t="shared" ref="L9:L50" si="0">F9*6</f>
        <v>2192.8934010152284</v>
      </c>
      <c r="M9" s="69">
        <f t="shared" ref="M9:M50" si="1">K9*6</f>
        <v>2160</v>
      </c>
      <c r="N9" s="71"/>
      <c r="O9" s="68">
        <f t="shared" ref="O9:O14" si="2">T9/(1-$V$4)</f>
        <v>389.84771573604064</v>
      </c>
      <c r="P9" s="72"/>
      <c r="Q9" s="72"/>
      <c r="R9" s="72"/>
      <c r="S9" s="72">
        <f>O9-T9</f>
        <v>5.8477157360406409</v>
      </c>
      <c r="T9" s="73">
        <f>IFERROR(ROUNDUP(K9+(K9*$T$4),0),0)</f>
        <v>384</v>
      </c>
      <c r="U9" s="73">
        <f t="shared" ref="U9:U50" si="3">O9*6</f>
        <v>2339.0862944162436</v>
      </c>
      <c r="V9" s="73">
        <f t="shared" ref="V9:V21" si="4">T9*6</f>
        <v>2304</v>
      </c>
      <c r="W9" s="78"/>
      <c r="X9" s="76">
        <f>IF(Q9="",0,O9-Q9-R9)</f>
        <v>0</v>
      </c>
      <c r="Y9" s="114">
        <f>IF(Q9="",O9-S9-T9,R9-S9-T9)</f>
        <v>0</v>
      </c>
      <c r="Z9" s="115">
        <f>ROUND(IF(Q9="",S9/O9,S9/R9),4)</f>
        <v>1.4999999999999999E-2</v>
      </c>
      <c r="AA9" s="75">
        <f>O9/F9-1</f>
        <v>6.6666666666666874E-2</v>
      </c>
      <c r="AB9" s="75">
        <f>IF(R9="",AA9,R9/I9-1)</f>
        <v>6.6666666666666874E-2</v>
      </c>
      <c r="AC9" s="75">
        <f>T9/K9-1</f>
        <v>6.6666666666666652E-2</v>
      </c>
      <c r="AD9" s="76"/>
      <c r="AE9" s="74" t="str">
        <f t="shared" ref="AE9:AE43" si="5">B9&amp;D9&amp;F9&amp;J9&amp;K9&amp;L9&amp;M9</f>
        <v>1100Administração (B)365,4822335025385,482233502538073602192,893401015232160</v>
      </c>
      <c r="AF9" s="76" t="s">
        <v>421</v>
      </c>
      <c r="AH9" s="76" t="b">
        <f>AE9=AF9</f>
        <v>1</v>
      </c>
      <c r="AJ9" s="74" t="str">
        <f>B9&amp;D9&amp;O9&amp;S9&amp;T9&amp;U9&amp;V9</f>
        <v>1100Administração (B)389,8477157360415,847715736040643842339,086294416242304</v>
      </c>
      <c r="AK9" s="74" t="str">
        <f>'2018 1ºS - Região S e SE'!B8&amp;'2018 1ºS - Região S e SE'!D8&amp;'2018 1ºS - Região S e SE'!F8&amp;'2018 1ºS - Região S e SE'!H8&amp;'2018 1ºS - Região S e SE'!J8&amp;'2018 1ºS - Região S e SE'!L8&amp;'2018 1ºS - Região S e SE'!N8</f>
        <v>1100Administração (B)389,8477157360415,847715736040643842339,086294416242304</v>
      </c>
      <c r="AL9" s="74" t="b">
        <f>AJ9=AK9</f>
        <v>1</v>
      </c>
    </row>
    <row r="10" spans="1:44" s="74" customFormat="1" ht="15.95" customHeight="1" x14ac:dyDescent="0.25">
      <c r="A10" s="71"/>
      <c r="B10" s="19">
        <v>1124</v>
      </c>
      <c r="C10" s="8"/>
      <c r="D10" s="37" t="s">
        <v>9</v>
      </c>
      <c r="E10" s="71"/>
      <c r="F10" s="69">
        <f t="shared" ref="F10:F50" si="6">K10/(1-$M$4)</f>
        <v>316.75126903553297</v>
      </c>
      <c r="G10" s="69"/>
      <c r="H10" s="69"/>
      <c r="I10" s="69"/>
      <c r="J10" s="69">
        <f>F10*$M$4</f>
        <v>4.7512690355329941</v>
      </c>
      <c r="K10" s="69">
        <v>312</v>
      </c>
      <c r="L10" s="69">
        <f t="shared" si="0"/>
        <v>1900.5076142131979</v>
      </c>
      <c r="M10" s="69">
        <f t="shared" si="1"/>
        <v>1872</v>
      </c>
      <c r="N10" s="71"/>
      <c r="O10" s="68">
        <f t="shared" si="2"/>
        <v>338.07106598984774</v>
      </c>
      <c r="P10" s="72"/>
      <c r="Q10" s="72"/>
      <c r="R10" s="72"/>
      <c r="S10" s="72">
        <f t="shared" ref="S10:S50" si="7">O10-T10</f>
        <v>5.0710659898477388</v>
      </c>
      <c r="T10" s="73">
        <f t="shared" ref="T10:T50" si="8">IFERROR(ROUNDUP(K10+(K10*$T$4),0),0)</f>
        <v>333</v>
      </c>
      <c r="U10" s="73">
        <f t="shared" si="3"/>
        <v>2028.4263959390864</v>
      </c>
      <c r="V10" s="73">
        <f t="shared" si="4"/>
        <v>1998</v>
      </c>
      <c r="W10" s="78"/>
      <c r="X10" s="76">
        <f t="shared" ref="X10:X50" si="9">IF(Q10="",0,O10-Q10-R10)</f>
        <v>0</v>
      </c>
      <c r="Y10" s="114">
        <f t="shared" ref="Y10:Y50" si="10">IF(Q10="",O10-S10-T10,R10-S10-T10)</f>
        <v>0</v>
      </c>
      <c r="Z10" s="115">
        <f t="shared" ref="Z10:Z50" si="11">ROUND(IF(Q10="",S10/O10,S10/R10),4)</f>
        <v>1.4999999999999999E-2</v>
      </c>
      <c r="AA10" s="75">
        <f t="shared" ref="AA10:AA50" si="12">O10/F10-1</f>
        <v>6.7307692307692513E-2</v>
      </c>
      <c r="AB10" s="75">
        <f t="shared" ref="AB10:AB50" si="13">IF(R10="",AA10,R10/I10-1)</f>
        <v>6.7307692307692513E-2</v>
      </c>
      <c r="AC10" s="75">
        <f t="shared" ref="AC10:AC50" si="14">T10/K10-1</f>
        <v>6.7307692307692291E-2</v>
      </c>
      <c r="AD10" s="76"/>
      <c r="AE10" s="74" t="str">
        <f t="shared" si="5"/>
        <v>1124Análise e Desenvolvimento de Sistemas (T)316,7512690355334,751269035532993121900,50761421321872</v>
      </c>
      <c r="AF10" s="76" t="s">
        <v>422</v>
      </c>
      <c r="AG10" s="76"/>
      <c r="AH10" s="76" t="b">
        <f t="shared" ref="AH10:AH50" si="15">AE10=AF10</f>
        <v>1</v>
      </c>
      <c r="AJ10" s="74" t="str">
        <f t="shared" ref="AJ10:AJ43" si="16">B10&amp;D10&amp;O10&amp;S10&amp;T10&amp;U10&amp;V10</f>
        <v>1124Análise e Desenvolvimento de Sistemas (T)338,0710659898485,071065989847743332028,426395939091998</v>
      </c>
      <c r="AK10" s="74" t="str">
        <f>'2018 1ºS - Região S e SE'!B9&amp;'2018 1ºS - Região S e SE'!D9&amp;'2018 1ºS - Região S e SE'!F9&amp;'2018 1ºS - Região S e SE'!H9&amp;'2018 1ºS - Região S e SE'!J9&amp;'2018 1ºS - Região S e SE'!L9&amp;'2018 1ºS - Região S e SE'!N9</f>
        <v>1124Análise e Desenvolvimento de Sistemas (T)338,0710659898485,071065989847743332028,426395939091998</v>
      </c>
      <c r="AL10" s="74" t="b">
        <f t="shared" ref="AL10:AL50" si="17">AJ10=AK10</f>
        <v>1</v>
      </c>
    </row>
    <row r="11" spans="1:44" s="74" customFormat="1" ht="15.95" customHeight="1" x14ac:dyDescent="0.25">
      <c r="A11" s="71"/>
      <c r="B11" s="19">
        <v>1133</v>
      </c>
      <c r="C11" s="8"/>
      <c r="D11" s="37" t="s">
        <v>55</v>
      </c>
      <c r="E11" s="71"/>
      <c r="F11" s="69">
        <f t="shared" si="6"/>
        <v>312.69035532994923</v>
      </c>
      <c r="G11" s="69"/>
      <c r="H11" s="69"/>
      <c r="I11" s="69"/>
      <c r="J11" s="69">
        <f t="shared" ref="J11:J50" si="18">F11*$M$4</f>
        <v>4.690355329949238</v>
      </c>
      <c r="K11" s="69">
        <v>308</v>
      </c>
      <c r="L11" s="69">
        <f t="shared" si="0"/>
        <v>1876.1421319796955</v>
      </c>
      <c r="M11" s="69">
        <f t="shared" si="1"/>
        <v>1848</v>
      </c>
      <c r="N11" s="71"/>
      <c r="O11" s="68">
        <f t="shared" si="2"/>
        <v>334.01015228426394</v>
      </c>
      <c r="P11" s="72"/>
      <c r="Q11" s="72"/>
      <c r="R11" s="72"/>
      <c r="S11" s="72">
        <f t="shared" si="7"/>
        <v>5.0101522842639383</v>
      </c>
      <c r="T11" s="73">
        <f t="shared" si="8"/>
        <v>329</v>
      </c>
      <c r="U11" s="73">
        <f t="shared" si="3"/>
        <v>2004.0609137055835</v>
      </c>
      <c r="V11" s="73">
        <f t="shared" si="4"/>
        <v>1974</v>
      </c>
      <c r="W11" s="78"/>
      <c r="X11" s="76">
        <f t="shared" si="9"/>
        <v>0</v>
      </c>
      <c r="Y11" s="114">
        <f t="shared" si="10"/>
        <v>0</v>
      </c>
      <c r="Z11" s="115">
        <f t="shared" si="11"/>
        <v>1.4999999999999999E-2</v>
      </c>
      <c r="AA11" s="75">
        <f t="shared" si="12"/>
        <v>6.8181818181818121E-2</v>
      </c>
      <c r="AB11" s="75">
        <f t="shared" si="13"/>
        <v>6.8181818181818121E-2</v>
      </c>
      <c r="AC11" s="75">
        <f t="shared" si="14"/>
        <v>6.8181818181818121E-2</v>
      </c>
      <c r="AD11" s="76"/>
      <c r="AE11" s="74" t="str">
        <f t="shared" si="5"/>
        <v>1133Análise e Desenvolvimento de Sistemas (T) (Online)312,6903553299494,690355329949243081876,14213197971848</v>
      </c>
      <c r="AF11" s="76" t="s">
        <v>423</v>
      </c>
      <c r="AG11" s="76"/>
      <c r="AH11" s="76" t="b">
        <f t="shared" si="15"/>
        <v>1</v>
      </c>
      <c r="AJ11" s="74" t="str">
        <f t="shared" si="16"/>
        <v>1133Análise e Desenvolvimento de Sistemas (T) (Online)334,0101522842645,010152284263943292004,060913705581974</v>
      </c>
      <c r="AK11" s="74" t="str">
        <f>'2018 1ºS - Região S e SE'!B10&amp;'2018 1ºS - Região S e SE'!D10&amp;'2018 1ºS - Região S e SE'!F10&amp;'2018 1ºS - Região S e SE'!H10&amp;'2018 1ºS - Região S e SE'!J10&amp;'2018 1ºS - Região S e SE'!L10&amp;'2018 1ºS - Região S e SE'!N10</f>
        <v>1133Análise e Desenvolvimento de Sistemas (T) (Online)334,0101522842645,010152284263943292004,060913705581974</v>
      </c>
      <c r="AL11" s="74" t="b">
        <f t="shared" si="17"/>
        <v>1</v>
      </c>
    </row>
    <row r="12" spans="1:44" s="74" customFormat="1" ht="15.95" customHeight="1" x14ac:dyDescent="0.25">
      <c r="A12" s="71"/>
      <c r="B12" s="19">
        <v>2007</v>
      </c>
      <c r="C12" s="8"/>
      <c r="D12" s="37" t="s">
        <v>52</v>
      </c>
      <c r="E12" s="71"/>
      <c r="F12" s="69">
        <f t="shared" si="6"/>
        <v>312.69035532994923</v>
      </c>
      <c r="G12" s="69"/>
      <c r="H12" s="69"/>
      <c r="I12" s="69"/>
      <c r="J12" s="69">
        <f t="shared" si="18"/>
        <v>4.690355329949238</v>
      </c>
      <c r="K12" s="69">
        <v>308</v>
      </c>
      <c r="L12" s="69">
        <f t="shared" si="0"/>
        <v>1876.1421319796955</v>
      </c>
      <c r="M12" s="69">
        <f t="shared" si="1"/>
        <v>1848</v>
      </c>
      <c r="N12" s="71"/>
      <c r="O12" s="68">
        <f t="shared" si="2"/>
        <v>334.01015228426394</v>
      </c>
      <c r="P12" s="72"/>
      <c r="Q12" s="72"/>
      <c r="R12" s="72"/>
      <c r="S12" s="72">
        <f t="shared" si="7"/>
        <v>5.0101522842639383</v>
      </c>
      <c r="T12" s="73">
        <f t="shared" si="8"/>
        <v>329</v>
      </c>
      <c r="U12" s="73">
        <f t="shared" si="3"/>
        <v>2004.0609137055835</v>
      </c>
      <c r="V12" s="73">
        <f>T12*6</f>
        <v>1974</v>
      </c>
      <c r="W12" s="78"/>
      <c r="X12" s="76">
        <f t="shared" si="9"/>
        <v>0</v>
      </c>
      <c r="Y12" s="114">
        <f t="shared" si="10"/>
        <v>0</v>
      </c>
      <c r="Z12" s="115">
        <f t="shared" si="11"/>
        <v>1.4999999999999999E-2</v>
      </c>
      <c r="AA12" s="75">
        <f t="shared" si="12"/>
        <v>6.8181818181818121E-2</v>
      </c>
      <c r="AB12" s="75">
        <f t="shared" si="13"/>
        <v>6.8181818181818121E-2</v>
      </c>
      <c r="AC12" s="75">
        <f t="shared" si="14"/>
        <v>6.8181818181818121E-2</v>
      </c>
      <c r="AD12" s="76"/>
      <c r="AE12" s="74" t="str">
        <f t="shared" si="5"/>
        <v>2007Ciências Biológicas (Segunda Licenciatura)312,6903553299494,690355329949243081876,14213197971848</v>
      </c>
      <c r="AF12" s="76" t="s">
        <v>424</v>
      </c>
      <c r="AG12" s="76"/>
      <c r="AH12" s="76" t="b">
        <f t="shared" si="15"/>
        <v>1</v>
      </c>
      <c r="AJ12" s="74" t="str">
        <f t="shared" si="16"/>
        <v>2007Ciências Biológicas (Segunda Licenciatura)334,0101522842645,010152284263943292004,060913705581974</v>
      </c>
      <c r="AK12" s="74" t="str">
        <f>'2018 1ºS - Região S e SE'!B11&amp;'2018 1ºS - Região S e SE'!D11&amp;'2018 1ºS - Região S e SE'!F11&amp;'2018 1ºS - Região S e SE'!H11&amp;'2018 1ºS - Região S e SE'!J11&amp;'2018 1ºS - Região S e SE'!L11&amp;'2018 1ºS - Região S e SE'!N11</f>
        <v>2007Ciências Biológicas (Segunda Licenciatura)334,0101522842645,010152284263943292004,060913705581974</v>
      </c>
      <c r="AL12" s="74" t="b">
        <f t="shared" si="17"/>
        <v>1</v>
      </c>
    </row>
    <row r="13" spans="1:44" s="74" customFormat="1" ht="15.95" customHeight="1" x14ac:dyDescent="0.25">
      <c r="A13" s="71"/>
      <c r="B13" s="19">
        <v>1116</v>
      </c>
      <c r="C13" s="8"/>
      <c r="D13" s="37" t="s">
        <v>50</v>
      </c>
      <c r="E13" s="71"/>
      <c r="F13" s="69">
        <f t="shared" si="6"/>
        <v>328.93401015228426</v>
      </c>
      <c r="G13" s="69"/>
      <c r="H13" s="69"/>
      <c r="I13" s="69"/>
      <c r="J13" s="69">
        <f t="shared" si="18"/>
        <v>4.9340101522842641</v>
      </c>
      <c r="K13" s="69">
        <v>324</v>
      </c>
      <c r="L13" s="69">
        <f t="shared" si="0"/>
        <v>1973.6040609137056</v>
      </c>
      <c r="M13" s="69">
        <f t="shared" si="1"/>
        <v>1944</v>
      </c>
      <c r="N13" s="71"/>
      <c r="O13" s="68">
        <f t="shared" si="2"/>
        <v>351.26903553299491</v>
      </c>
      <c r="P13" s="72"/>
      <c r="Q13" s="72"/>
      <c r="R13" s="72"/>
      <c r="S13" s="72">
        <f t="shared" si="7"/>
        <v>5.2690355329949057</v>
      </c>
      <c r="T13" s="73">
        <f t="shared" si="8"/>
        <v>346</v>
      </c>
      <c r="U13" s="73">
        <f t="shared" si="3"/>
        <v>2107.6142131979695</v>
      </c>
      <c r="V13" s="73">
        <f t="shared" si="4"/>
        <v>2076</v>
      </c>
      <c r="W13" s="78"/>
      <c r="X13" s="76">
        <f t="shared" si="9"/>
        <v>0</v>
      </c>
      <c r="Y13" s="114">
        <f t="shared" si="10"/>
        <v>0</v>
      </c>
      <c r="Z13" s="115">
        <f t="shared" si="11"/>
        <v>1.4999999999999999E-2</v>
      </c>
      <c r="AA13" s="75">
        <f t="shared" si="12"/>
        <v>6.7901234567901092E-2</v>
      </c>
      <c r="AB13" s="75">
        <f t="shared" si="13"/>
        <v>6.7901234567901092E-2</v>
      </c>
      <c r="AC13" s="75">
        <f t="shared" si="14"/>
        <v>6.7901234567901314E-2</v>
      </c>
      <c r="AD13" s="76"/>
      <c r="AE13" s="74" t="str">
        <f t="shared" si="5"/>
        <v>1116Ciências Contábeis (B) (Online)328,9340101522844,934010152284263241973,604060913711944</v>
      </c>
      <c r="AF13" s="76" t="s">
        <v>425</v>
      </c>
      <c r="AG13" s="76"/>
      <c r="AH13" s="76" t="b">
        <f t="shared" si="15"/>
        <v>1</v>
      </c>
      <c r="AJ13" s="74" t="str">
        <f t="shared" si="16"/>
        <v>1116Ciências Contábeis (B) (Online)351,2690355329955,269035532994913462107,614213197972076</v>
      </c>
      <c r="AK13" s="74" t="str">
        <f>'2018 1ºS - Região S e SE'!B12&amp;'2018 1ºS - Região S e SE'!D12&amp;'2018 1ºS - Região S e SE'!F12&amp;'2018 1ºS - Região S e SE'!H12&amp;'2018 1ºS - Região S e SE'!J12&amp;'2018 1ºS - Região S e SE'!L12&amp;'2018 1ºS - Região S e SE'!N12</f>
        <v>1116Ciências Contábeis (B) (Online)351,2690355329955,269035532994913462107,614213197972076</v>
      </c>
      <c r="AL13" s="74" t="b">
        <f t="shared" si="17"/>
        <v>1</v>
      </c>
    </row>
    <row r="14" spans="1:44" s="74" customFormat="1" ht="15.95" customHeight="1" x14ac:dyDescent="0.25">
      <c r="A14" s="71"/>
      <c r="B14" s="19">
        <v>1107</v>
      </c>
      <c r="C14" s="8"/>
      <c r="D14" s="37" t="s">
        <v>10</v>
      </c>
      <c r="E14" s="71"/>
      <c r="F14" s="69">
        <f t="shared" si="6"/>
        <v>329.94923857868019</v>
      </c>
      <c r="G14" s="69"/>
      <c r="H14" s="69"/>
      <c r="I14" s="69"/>
      <c r="J14" s="69">
        <f t="shared" si="18"/>
        <v>4.9492385786802027</v>
      </c>
      <c r="K14" s="69">
        <v>325</v>
      </c>
      <c r="L14" s="69">
        <f t="shared" si="0"/>
        <v>1979.6954314720811</v>
      </c>
      <c r="M14" s="69">
        <f t="shared" si="1"/>
        <v>1950</v>
      </c>
      <c r="N14" s="71"/>
      <c r="O14" s="68">
        <f t="shared" si="2"/>
        <v>352.28426395939084</v>
      </c>
      <c r="P14" s="72"/>
      <c r="Q14" s="72"/>
      <c r="R14" s="72"/>
      <c r="S14" s="72">
        <f t="shared" si="7"/>
        <v>5.2842639593908416</v>
      </c>
      <c r="T14" s="73">
        <f t="shared" si="8"/>
        <v>347</v>
      </c>
      <c r="U14" s="73">
        <f t="shared" si="3"/>
        <v>2113.7055837563448</v>
      </c>
      <c r="V14" s="73">
        <f>T14*6</f>
        <v>2082</v>
      </c>
      <c r="W14" s="78"/>
      <c r="X14" s="76">
        <f t="shared" si="9"/>
        <v>0</v>
      </c>
      <c r="Y14" s="114">
        <f t="shared" si="10"/>
        <v>0</v>
      </c>
      <c r="Z14" s="115">
        <f t="shared" si="11"/>
        <v>1.4999999999999999E-2</v>
      </c>
      <c r="AA14" s="75">
        <f t="shared" si="12"/>
        <v>6.7692307692307718E-2</v>
      </c>
      <c r="AB14" s="75">
        <f t="shared" si="13"/>
        <v>6.7692307692307718E-2</v>
      </c>
      <c r="AC14" s="75">
        <f t="shared" si="14"/>
        <v>6.7692307692307718E-2</v>
      </c>
      <c r="AD14" s="76"/>
      <c r="AE14" s="74" t="str">
        <f t="shared" si="5"/>
        <v>1107Ciências Sociais (L)329,949238578684,94923857868023251979,695431472081950</v>
      </c>
      <c r="AF14" s="76" t="s">
        <v>426</v>
      </c>
      <c r="AG14" s="76"/>
      <c r="AH14" s="76" t="b">
        <f t="shared" si="15"/>
        <v>1</v>
      </c>
      <c r="AJ14" s="74" t="str">
        <f t="shared" si="16"/>
        <v>1107Ciências Sociais (L)352,2842639593915,284263959390843472113,705583756342082</v>
      </c>
      <c r="AK14" s="74" t="str">
        <f>'2018 1ºS - Região S e SE'!B13&amp;'2018 1ºS - Região S e SE'!D13&amp;'2018 1ºS - Região S e SE'!F13&amp;'2018 1ºS - Região S e SE'!H13&amp;'2018 1ºS - Região S e SE'!J13&amp;'2018 1ºS - Região S e SE'!L13&amp;'2018 1ºS - Região S e SE'!N13</f>
        <v>1107Ciências Sociais (L)352,2842639593915,284263959390843472113,705583756342082</v>
      </c>
      <c r="AL14" s="74" t="b">
        <f t="shared" si="17"/>
        <v>1</v>
      </c>
    </row>
    <row r="15" spans="1:44" s="74" customFormat="1" ht="15.95" customHeight="1" x14ac:dyDescent="0.25">
      <c r="A15" s="71"/>
      <c r="B15" s="19">
        <v>2008</v>
      </c>
      <c r="C15" s="8"/>
      <c r="D15" s="37" t="s">
        <v>36</v>
      </c>
      <c r="E15" s="71"/>
      <c r="F15" s="69">
        <f t="shared" si="6"/>
        <v>312.69035532994923</v>
      </c>
      <c r="G15" s="69"/>
      <c r="H15" s="69"/>
      <c r="I15" s="69"/>
      <c r="J15" s="69">
        <f t="shared" si="18"/>
        <v>4.690355329949238</v>
      </c>
      <c r="K15" s="69">
        <v>308</v>
      </c>
      <c r="L15" s="69">
        <f t="shared" si="0"/>
        <v>1876.1421319796955</v>
      </c>
      <c r="M15" s="69">
        <f t="shared" si="1"/>
        <v>1848</v>
      </c>
      <c r="N15" s="71"/>
      <c r="O15" s="68">
        <f t="shared" ref="O15:O50" si="19">T15/(1-$V$4)</f>
        <v>334.01015228426394</v>
      </c>
      <c r="P15" s="72"/>
      <c r="Q15" s="72"/>
      <c r="R15" s="72"/>
      <c r="S15" s="72">
        <f t="shared" si="7"/>
        <v>5.0101522842639383</v>
      </c>
      <c r="T15" s="73">
        <f t="shared" si="8"/>
        <v>329</v>
      </c>
      <c r="U15" s="73">
        <f t="shared" si="3"/>
        <v>2004.0609137055835</v>
      </c>
      <c r="V15" s="73">
        <f t="shared" si="4"/>
        <v>1974</v>
      </c>
      <c r="W15" s="78"/>
      <c r="X15" s="76">
        <f t="shared" si="9"/>
        <v>0</v>
      </c>
      <c r="Y15" s="114">
        <f t="shared" si="10"/>
        <v>0</v>
      </c>
      <c r="Z15" s="115">
        <f t="shared" si="11"/>
        <v>1.4999999999999999E-2</v>
      </c>
      <c r="AA15" s="75">
        <f t="shared" si="12"/>
        <v>6.8181818181818121E-2</v>
      </c>
      <c r="AB15" s="75">
        <f t="shared" si="13"/>
        <v>6.8181818181818121E-2</v>
      </c>
      <c r="AC15" s="75">
        <f t="shared" si="14"/>
        <v>6.8181818181818121E-2</v>
      </c>
      <c r="AD15" s="76"/>
      <c r="AE15" s="74" t="str">
        <f t="shared" si="5"/>
        <v>2008Ciências Sociais (Segunda Licenciatura)312,6903553299494,690355329949243081876,14213197971848</v>
      </c>
      <c r="AF15" s="76" t="s">
        <v>427</v>
      </c>
      <c r="AG15" s="76"/>
      <c r="AH15" s="76" t="b">
        <f t="shared" si="15"/>
        <v>1</v>
      </c>
      <c r="AJ15" s="74" t="str">
        <f t="shared" si="16"/>
        <v>2008Ciências Sociais (Segunda Licenciatura)334,0101522842645,010152284263943292004,060913705581974</v>
      </c>
      <c r="AK15" s="74" t="str">
        <f>'2018 1ºS - Região S e SE'!B14&amp;'2018 1ºS - Região S e SE'!D14&amp;'2018 1ºS - Região S e SE'!F14&amp;'2018 1ºS - Região S e SE'!H14&amp;'2018 1ºS - Região S e SE'!J14&amp;'2018 1ºS - Região S e SE'!L14&amp;'2018 1ºS - Região S e SE'!N14</f>
        <v>2008Ciências Sociais (Segunda Licenciatura)334,0101522842645,010152284263943292004,060913705581974</v>
      </c>
      <c r="AL15" s="74" t="b">
        <f t="shared" si="17"/>
        <v>1</v>
      </c>
    </row>
    <row r="16" spans="1:44" s="74" customFormat="1" ht="15.95" customHeight="1" x14ac:dyDescent="0.25">
      <c r="A16" s="71"/>
      <c r="B16" s="19">
        <v>1112</v>
      </c>
      <c r="C16" s="8"/>
      <c r="D16" s="37" t="s">
        <v>11</v>
      </c>
      <c r="E16" s="71"/>
      <c r="F16" s="69">
        <f t="shared" si="6"/>
        <v>316.75126903553297</v>
      </c>
      <c r="G16" s="69"/>
      <c r="H16" s="69"/>
      <c r="I16" s="69"/>
      <c r="J16" s="69">
        <f t="shared" si="18"/>
        <v>4.7512690355329941</v>
      </c>
      <c r="K16" s="69">
        <v>312</v>
      </c>
      <c r="L16" s="69">
        <f t="shared" si="0"/>
        <v>1900.5076142131979</v>
      </c>
      <c r="M16" s="69">
        <f t="shared" si="1"/>
        <v>1872</v>
      </c>
      <c r="N16" s="71"/>
      <c r="O16" s="68">
        <f t="shared" si="19"/>
        <v>338.07106598984774</v>
      </c>
      <c r="P16" s="72"/>
      <c r="Q16" s="72"/>
      <c r="R16" s="72"/>
      <c r="S16" s="72">
        <f t="shared" si="7"/>
        <v>5.0710659898477388</v>
      </c>
      <c r="T16" s="73">
        <f t="shared" si="8"/>
        <v>333</v>
      </c>
      <c r="U16" s="73">
        <f t="shared" si="3"/>
        <v>2028.4263959390864</v>
      </c>
      <c r="V16" s="73">
        <f t="shared" si="4"/>
        <v>1998</v>
      </c>
      <c r="W16" s="78"/>
      <c r="X16" s="76">
        <f t="shared" si="9"/>
        <v>0</v>
      </c>
      <c r="Y16" s="114">
        <f t="shared" si="10"/>
        <v>0</v>
      </c>
      <c r="Z16" s="115">
        <f t="shared" si="11"/>
        <v>1.4999999999999999E-2</v>
      </c>
      <c r="AA16" s="75">
        <f t="shared" si="12"/>
        <v>6.7307692307692513E-2</v>
      </c>
      <c r="AB16" s="75">
        <f t="shared" si="13"/>
        <v>6.7307692307692513E-2</v>
      </c>
      <c r="AC16" s="75">
        <f t="shared" si="14"/>
        <v>6.7307692307692291E-2</v>
      </c>
      <c r="AD16" s="76"/>
      <c r="AE16" s="74" t="str">
        <f t="shared" si="5"/>
        <v>1112Gestão Ambiental (T)316,7512690355334,751269035532993121900,50761421321872</v>
      </c>
      <c r="AF16" s="76" t="s">
        <v>428</v>
      </c>
      <c r="AG16" s="76"/>
      <c r="AH16" s="76" t="b">
        <f t="shared" si="15"/>
        <v>1</v>
      </c>
      <c r="AJ16" s="74" t="str">
        <f t="shared" si="16"/>
        <v>1112Gestão Ambiental (T)338,0710659898485,071065989847743332028,426395939091998</v>
      </c>
      <c r="AK16" s="74" t="str">
        <f>'2018 1ºS - Região S e SE'!B15&amp;'2018 1ºS - Região S e SE'!D15&amp;'2018 1ºS - Região S e SE'!F15&amp;'2018 1ºS - Região S e SE'!H15&amp;'2018 1ºS - Região S e SE'!J15&amp;'2018 1ºS - Região S e SE'!L15&amp;'2018 1ºS - Região S e SE'!N15</f>
        <v>1112Gestão Ambiental (T)338,0710659898485,071065989847743332028,426395939091998</v>
      </c>
      <c r="AL16" s="74" t="b">
        <f t="shared" si="17"/>
        <v>1</v>
      </c>
    </row>
    <row r="17" spans="1:38" s="74" customFormat="1" ht="15.95" customHeight="1" x14ac:dyDescent="0.25">
      <c r="A17" s="71"/>
      <c r="B17" s="19">
        <v>1117</v>
      </c>
      <c r="C17" s="8"/>
      <c r="D17" s="37" t="s">
        <v>43</v>
      </c>
      <c r="E17" s="71"/>
      <c r="F17" s="69">
        <f t="shared" si="6"/>
        <v>312.69035532994923</v>
      </c>
      <c r="G17" s="69"/>
      <c r="H17" s="69"/>
      <c r="I17" s="69"/>
      <c r="J17" s="69">
        <f t="shared" si="18"/>
        <v>4.690355329949238</v>
      </c>
      <c r="K17" s="69">
        <v>308</v>
      </c>
      <c r="L17" s="69">
        <f t="shared" si="0"/>
        <v>1876.1421319796955</v>
      </c>
      <c r="M17" s="69">
        <f t="shared" si="1"/>
        <v>1848</v>
      </c>
      <c r="N17" s="71"/>
      <c r="O17" s="68">
        <f t="shared" si="19"/>
        <v>334.01015228426394</v>
      </c>
      <c r="P17" s="72"/>
      <c r="Q17" s="72"/>
      <c r="R17" s="72"/>
      <c r="S17" s="72">
        <f t="shared" si="7"/>
        <v>5.0101522842639383</v>
      </c>
      <c r="T17" s="73">
        <f t="shared" si="8"/>
        <v>329</v>
      </c>
      <c r="U17" s="73">
        <f t="shared" si="3"/>
        <v>2004.0609137055835</v>
      </c>
      <c r="V17" s="73">
        <f>T17*6</f>
        <v>1974</v>
      </c>
      <c r="W17" s="78"/>
      <c r="X17" s="76">
        <f t="shared" si="9"/>
        <v>0</v>
      </c>
      <c r="Y17" s="114">
        <f t="shared" si="10"/>
        <v>0</v>
      </c>
      <c r="Z17" s="115">
        <f t="shared" si="11"/>
        <v>1.4999999999999999E-2</v>
      </c>
      <c r="AA17" s="75">
        <f t="shared" si="12"/>
        <v>6.8181818181818121E-2</v>
      </c>
      <c r="AB17" s="75">
        <f t="shared" si="13"/>
        <v>6.8181818181818121E-2</v>
      </c>
      <c r="AC17" s="75">
        <f t="shared" si="14"/>
        <v>6.8181818181818121E-2</v>
      </c>
      <c r="AD17" s="76"/>
      <c r="AE17" s="74" t="str">
        <f t="shared" si="5"/>
        <v>1117Gestão Comercial (T) (Online)312,6903553299494,690355329949243081876,14213197971848</v>
      </c>
      <c r="AF17" s="76" t="s">
        <v>429</v>
      </c>
      <c r="AG17" s="76"/>
      <c r="AH17" s="76" t="b">
        <f t="shared" si="15"/>
        <v>1</v>
      </c>
      <c r="AJ17" s="74" t="str">
        <f t="shared" si="16"/>
        <v>1117Gestão Comercial (T) (Online)334,0101522842645,010152284263943292004,060913705581974</v>
      </c>
      <c r="AK17" s="74" t="str">
        <f>'2018 1ºS - Região S e SE'!B16&amp;'2018 1ºS - Região S e SE'!D16&amp;'2018 1ºS - Região S e SE'!F16&amp;'2018 1ºS - Região S e SE'!H16&amp;'2018 1ºS - Região S e SE'!J16&amp;'2018 1ºS - Região S e SE'!L16&amp;'2018 1ºS - Região S e SE'!N16</f>
        <v>1117Gestão Comercial (T) (Online)334,0101522842645,010152284263943292004,060913705581974</v>
      </c>
      <c r="AL17" s="74" t="b">
        <f t="shared" si="17"/>
        <v>1</v>
      </c>
    </row>
    <row r="18" spans="1:38" s="74" customFormat="1" ht="15.95" customHeight="1" x14ac:dyDescent="0.25">
      <c r="A18" s="71"/>
      <c r="B18" s="19">
        <v>1129</v>
      </c>
      <c r="C18" s="8"/>
      <c r="D18" s="37" t="s">
        <v>56</v>
      </c>
      <c r="E18" s="71"/>
      <c r="F18" s="69">
        <f t="shared" si="6"/>
        <v>312.69035532994923</v>
      </c>
      <c r="G18" s="69"/>
      <c r="H18" s="69"/>
      <c r="I18" s="69"/>
      <c r="J18" s="69">
        <f t="shared" si="18"/>
        <v>4.690355329949238</v>
      </c>
      <c r="K18" s="69">
        <v>308</v>
      </c>
      <c r="L18" s="69">
        <f t="shared" si="0"/>
        <v>1876.1421319796955</v>
      </c>
      <c r="M18" s="69">
        <f t="shared" si="1"/>
        <v>1848</v>
      </c>
      <c r="N18" s="71"/>
      <c r="O18" s="68">
        <f t="shared" si="19"/>
        <v>334.01015228426394</v>
      </c>
      <c r="P18" s="72"/>
      <c r="Q18" s="72"/>
      <c r="R18" s="72"/>
      <c r="S18" s="72">
        <f t="shared" si="7"/>
        <v>5.0101522842639383</v>
      </c>
      <c r="T18" s="73">
        <f t="shared" si="8"/>
        <v>329</v>
      </c>
      <c r="U18" s="73">
        <f t="shared" si="3"/>
        <v>2004.0609137055835</v>
      </c>
      <c r="V18" s="73">
        <f t="shared" si="4"/>
        <v>1974</v>
      </c>
      <c r="W18" s="78"/>
      <c r="X18" s="76">
        <f t="shared" si="9"/>
        <v>0</v>
      </c>
      <c r="Y18" s="114">
        <f t="shared" si="10"/>
        <v>0</v>
      </c>
      <c r="Z18" s="115">
        <f t="shared" si="11"/>
        <v>1.4999999999999999E-2</v>
      </c>
      <c r="AA18" s="75">
        <f t="shared" si="12"/>
        <v>6.8181818181818121E-2</v>
      </c>
      <c r="AB18" s="75">
        <f t="shared" si="13"/>
        <v>6.8181818181818121E-2</v>
      </c>
      <c r="AC18" s="75">
        <f t="shared" si="14"/>
        <v>6.8181818181818121E-2</v>
      </c>
      <c r="AD18" s="76"/>
      <c r="AE18" s="74" t="str">
        <f t="shared" si="5"/>
        <v>1129Gestão Hospitalar (T) (Online)312,6903553299494,690355329949243081876,14213197971848</v>
      </c>
      <c r="AF18" s="76" t="s">
        <v>430</v>
      </c>
      <c r="AG18" s="76"/>
      <c r="AH18" s="76" t="b">
        <f t="shared" si="15"/>
        <v>1</v>
      </c>
      <c r="AJ18" s="74" t="str">
        <f t="shared" si="16"/>
        <v>1129Gestão Hospitalar (T) (Online)334,0101522842645,010152284263943292004,060913705581974</v>
      </c>
      <c r="AK18" s="74" t="str">
        <f>'2018 1ºS - Região S e SE'!B17&amp;'2018 1ºS - Região S e SE'!D17&amp;'2018 1ºS - Região S e SE'!F17&amp;'2018 1ºS - Região S e SE'!H17&amp;'2018 1ºS - Região S e SE'!J17&amp;'2018 1ºS - Região S e SE'!L17&amp;'2018 1ºS - Região S e SE'!N17</f>
        <v>1129Gestão Hospitalar (T) (Online)334,0101522842645,010152284263943292004,060913705581974</v>
      </c>
      <c r="AL18" s="74" t="b">
        <f t="shared" si="17"/>
        <v>1</v>
      </c>
    </row>
    <row r="19" spans="1:38" s="74" customFormat="1" ht="15.95" customHeight="1" x14ac:dyDescent="0.25">
      <c r="A19" s="71"/>
      <c r="B19" s="19">
        <v>1120</v>
      </c>
      <c r="C19" s="8"/>
      <c r="D19" s="37" t="s">
        <v>44</v>
      </c>
      <c r="E19" s="71"/>
      <c r="F19" s="69">
        <f t="shared" si="6"/>
        <v>312.69035532994923</v>
      </c>
      <c r="G19" s="69"/>
      <c r="H19" s="69"/>
      <c r="I19" s="69"/>
      <c r="J19" s="69">
        <f t="shared" si="18"/>
        <v>4.690355329949238</v>
      </c>
      <c r="K19" s="69">
        <v>308</v>
      </c>
      <c r="L19" s="69">
        <f t="shared" si="0"/>
        <v>1876.1421319796955</v>
      </c>
      <c r="M19" s="69">
        <f t="shared" si="1"/>
        <v>1848</v>
      </c>
      <c r="N19" s="71"/>
      <c r="O19" s="68">
        <f t="shared" si="19"/>
        <v>334.01015228426394</v>
      </c>
      <c r="P19" s="72"/>
      <c r="Q19" s="72"/>
      <c r="R19" s="72"/>
      <c r="S19" s="72">
        <f t="shared" si="7"/>
        <v>5.0101522842639383</v>
      </c>
      <c r="T19" s="73">
        <f t="shared" si="8"/>
        <v>329</v>
      </c>
      <c r="U19" s="73">
        <f t="shared" si="3"/>
        <v>2004.0609137055835</v>
      </c>
      <c r="V19" s="73">
        <f t="shared" si="4"/>
        <v>1974</v>
      </c>
      <c r="W19" s="78"/>
      <c r="X19" s="76">
        <f t="shared" si="9"/>
        <v>0</v>
      </c>
      <c r="Y19" s="114">
        <f t="shared" si="10"/>
        <v>0</v>
      </c>
      <c r="Z19" s="115">
        <f t="shared" si="11"/>
        <v>1.4999999999999999E-2</v>
      </c>
      <c r="AA19" s="75">
        <f t="shared" si="12"/>
        <v>6.8181818181818121E-2</v>
      </c>
      <c r="AB19" s="75">
        <f t="shared" si="13"/>
        <v>6.8181818181818121E-2</v>
      </c>
      <c r="AC19" s="75">
        <f t="shared" si="14"/>
        <v>6.8181818181818121E-2</v>
      </c>
      <c r="AD19" s="76"/>
      <c r="AE19" s="74" t="str">
        <f t="shared" si="5"/>
        <v>1120Gestão Portuária (T) (Online)312,6903553299494,690355329949243081876,14213197971848</v>
      </c>
      <c r="AF19" s="76" t="s">
        <v>431</v>
      </c>
      <c r="AG19" s="76"/>
      <c r="AH19" s="76" t="b">
        <f t="shared" si="15"/>
        <v>1</v>
      </c>
      <c r="AJ19" s="74" t="str">
        <f t="shared" si="16"/>
        <v>1120Gestão Portuária (T) (Online)334,0101522842645,010152284263943292004,060913705581974</v>
      </c>
      <c r="AK19" s="74" t="str">
        <f>'2018 1ºS - Região S e SE'!B18&amp;'2018 1ºS - Região S e SE'!D18&amp;'2018 1ºS - Região S e SE'!F18&amp;'2018 1ºS - Região S e SE'!H18&amp;'2018 1ºS - Região S e SE'!J18&amp;'2018 1ºS - Região S e SE'!L18&amp;'2018 1ºS - Região S e SE'!N18</f>
        <v>1120Gestão Portuária (T) (Online)334,0101522842645,010152284263943292004,060913705581974</v>
      </c>
      <c r="AL19" s="74" t="b">
        <f t="shared" si="17"/>
        <v>1</v>
      </c>
    </row>
    <row r="20" spans="1:38" s="74" customFormat="1" ht="15.95" customHeight="1" x14ac:dyDescent="0.25">
      <c r="A20" s="71"/>
      <c r="B20" s="19">
        <v>1113</v>
      </c>
      <c r="C20" s="8"/>
      <c r="D20" s="37" t="s">
        <v>49</v>
      </c>
      <c r="E20" s="71"/>
      <c r="F20" s="69">
        <f t="shared" si="6"/>
        <v>312.69035532994923</v>
      </c>
      <c r="G20" s="69"/>
      <c r="H20" s="69"/>
      <c r="I20" s="69"/>
      <c r="J20" s="69">
        <f t="shared" si="18"/>
        <v>4.690355329949238</v>
      </c>
      <c r="K20" s="69">
        <v>308</v>
      </c>
      <c r="L20" s="69">
        <f t="shared" si="0"/>
        <v>1876.1421319796955</v>
      </c>
      <c r="M20" s="69">
        <f t="shared" si="1"/>
        <v>1848</v>
      </c>
      <c r="N20" s="71"/>
      <c r="O20" s="68">
        <f t="shared" si="19"/>
        <v>334.01015228426394</v>
      </c>
      <c r="P20" s="72"/>
      <c r="Q20" s="72"/>
      <c r="R20" s="72"/>
      <c r="S20" s="72">
        <f t="shared" si="7"/>
        <v>5.0101522842639383</v>
      </c>
      <c r="T20" s="73">
        <f t="shared" si="8"/>
        <v>329</v>
      </c>
      <c r="U20" s="73">
        <f t="shared" si="3"/>
        <v>2004.0609137055835</v>
      </c>
      <c r="V20" s="73">
        <f t="shared" si="4"/>
        <v>1974</v>
      </c>
      <c r="W20" s="78"/>
      <c r="X20" s="76">
        <f t="shared" si="9"/>
        <v>0</v>
      </c>
      <c r="Y20" s="114">
        <f t="shared" si="10"/>
        <v>0</v>
      </c>
      <c r="Z20" s="115">
        <f t="shared" si="11"/>
        <v>1.4999999999999999E-2</v>
      </c>
      <c r="AA20" s="75">
        <f t="shared" si="12"/>
        <v>6.8181818181818121E-2</v>
      </c>
      <c r="AB20" s="75">
        <f t="shared" si="13"/>
        <v>6.8181818181818121E-2</v>
      </c>
      <c r="AC20" s="75">
        <f t="shared" si="14"/>
        <v>6.8181818181818121E-2</v>
      </c>
      <c r="AD20" s="76"/>
      <c r="AE20" s="74" t="str">
        <f t="shared" si="5"/>
        <v>1113Gestão de Comércio Exterior (T) (Online)312,6903553299494,690355329949243081876,14213197971848</v>
      </c>
      <c r="AF20" s="76" t="s">
        <v>432</v>
      </c>
      <c r="AG20" s="76"/>
      <c r="AH20" s="76" t="b">
        <f t="shared" si="15"/>
        <v>1</v>
      </c>
      <c r="AJ20" s="74" t="str">
        <f t="shared" si="16"/>
        <v>1113Gestão de Comércio Exterior (T) (Online)334,0101522842645,010152284263943292004,060913705581974</v>
      </c>
      <c r="AK20" s="74" t="str">
        <f>'2018 1ºS - Região S e SE'!B19&amp;'2018 1ºS - Região S e SE'!D19&amp;'2018 1ºS - Região S e SE'!F19&amp;'2018 1ºS - Região S e SE'!H19&amp;'2018 1ºS - Região S e SE'!J19&amp;'2018 1ºS - Região S e SE'!L19&amp;'2018 1ºS - Região S e SE'!N19</f>
        <v>1113Gestão de Comércio Exterior (T) (Online)334,0101522842645,010152284263943292004,060913705581974</v>
      </c>
      <c r="AL20" s="74" t="b">
        <f t="shared" si="17"/>
        <v>1</v>
      </c>
    </row>
    <row r="21" spans="1:38" s="74" customFormat="1" ht="15.95" customHeight="1" x14ac:dyDescent="0.25">
      <c r="A21" s="71"/>
      <c r="B21" s="19">
        <v>1105</v>
      </c>
      <c r="C21" s="8"/>
      <c r="D21" s="37" t="s">
        <v>12</v>
      </c>
      <c r="E21" s="71"/>
      <c r="F21" s="69">
        <f t="shared" si="6"/>
        <v>316.75126903553297</v>
      </c>
      <c r="G21" s="69"/>
      <c r="H21" s="69"/>
      <c r="I21" s="69"/>
      <c r="J21" s="69">
        <f t="shared" si="18"/>
        <v>4.7512690355329941</v>
      </c>
      <c r="K21" s="69">
        <v>312</v>
      </c>
      <c r="L21" s="69">
        <f t="shared" si="0"/>
        <v>1900.5076142131979</v>
      </c>
      <c r="M21" s="69">
        <f t="shared" si="1"/>
        <v>1872</v>
      </c>
      <c r="N21" s="71"/>
      <c r="O21" s="68">
        <f t="shared" si="19"/>
        <v>338.07106598984774</v>
      </c>
      <c r="P21" s="72"/>
      <c r="Q21" s="72"/>
      <c r="R21" s="72"/>
      <c r="S21" s="72">
        <f t="shared" si="7"/>
        <v>5.0710659898477388</v>
      </c>
      <c r="T21" s="73">
        <f t="shared" si="8"/>
        <v>333</v>
      </c>
      <c r="U21" s="73">
        <f t="shared" si="3"/>
        <v>2028.4263959390864</v>
      </c>
      <c r="V21" s="73">
        <f t="shared" si="4"/>
        <v>1998</v>
      </c>
      <c r="W21" s="78"/>
      <c r="X21" s="76">
        <f t="shared" si="9"/>
        <v>0</v>
      </c>
      <c r="Y21" s="114">
        <f t="shared" si="10"/>
        <v>0</v>
      </c>
      <c r="Z21" s="115">
        <f t="shared" si="11"/>
        <v>1.4999999999999999E-2</v>
      </c>
      <c r="AA21" s="75">
        <f t="shared" si="12"/>
        <v>6.7307692307692513E-2</v>
      </c>
      <c r="AB21" s="75">
        <f t="shared" si="13"/>
        <v>6.7307692307692513E-2</v>
      </c>
      <c r="AC21" s="75">
        <f t="shared" si="14"/>
        <v>6.7307692307692291E-2</v>
      </c>
      <c r="AD21" s="76"/>
      <c r="AE21" s="74" t="str">
        <f t="shared" si="5"/>
        <v>1105Gestão de Recursos Humanos (T)316,7512690355334,751269035532993121900,50761421321872</v>
      </c>
      <c r="AF21" s="76" t="s">
        <v>433</v>
      </c>
      <c r="AG21" s="76"/>
      <c r="AH21" s="76" t="b">
        <f t="shared" si="15"/>
        <v>1</v>
      </c>
      <c r="AJ21" s="74" t="str">
        <f t="shared" si="16"/>
        <v>1105Gestão de Recursos Humanos (T)338,0710659898485,071065989847743332028,426395939091998</v>
      </c>
      <c r="AK21" s="74" t="str">
        <f>'2018 1ºS - Região S e SE'!B20&amp;'2018 1ºS - Região S e SE'!D20&amp;'2018 1ºS - Região S e SE'!F20&amp;'2018 1ºS - Região S e SE'!H20&amp;'2018 1ºS - Região S e SE'!J20&amp;'2018 1ºS - Região S e SE'!L20&amp;'2018 1ºS - Região S e SE'!N20</f>
        <v>1105Gestão de Recursos Humanos (T)338,0710659898485,071065989847743332028,426395939091998</v>
      </c>
      <c r="AL21" s="74" t="b">
        <f t="shared" si="17"/>
        <v>1</v>
      </c>
    </row>
    <row r="22" spans="1:38" s="74" customFormat="1" ht="15.95" customHeight="1" x14ac:dyDescent="0.25">
      <c r="A22" s="71"/>
      <c r="B22" s="19">
        <v>1128</v>
      </c>
      <c r="C22" s="8"/>
      <c r="D22" s="37" t="s">
        <v>45</v>
      </c>
      <c r="E22" s="71"/>
      <c r="F22" s="69">
        <f t="shared" si="6"/>
        <v>312.69035532994923</v>
      </c>
      <c r="G22" s="69"/>
      <c r="H22" s="69"/>
      <c r="I22" s="69"/>
      <c r="J22" s="69">
        <f t="shared" si="18"/>
        <v>4.690355329949238</v>
      </c>
      <c r="K22" s="69">
        <v>308</v>
      </c>
      <c r="L22" s="69">
        <f t="shared" si="0"/>
        <v>1876.1421319796955</v>
      </c>
      <c r="M22" s="69">
        <f t="shared" si="1"/>
        <v>1848</v>
      </c>
      <c r="N22" s="71"/>
      <c r="O22" s="68">
        <f t="shared" si="19"/>
        <v>334.01015228426394</v>
      </c>
      <c r="P22" s="72"/>
      <c r="Q22" s="72"/>
      <c r="R22" s="72"/>
      <c r="S22" s="72">
        <f t="shared" si="7"/>
        <v>5.0101522842639383</v>
      </c>
      <c r="T22" s="73">
        <f t="shared" si="8"/>
        <v>329</v>
      </c>
      <c r="U22" s="73">
        <f t="shared" si="3"/>
        <v>2004.0609137055835</v>
      </c>
      <c r="V22" s="73">
        <f t="shared" ref="V22:V50" si="20">T22*6</f>
        <v>1974</v>
      </c>
      <c r="W22" s="78"/>
      <c r="X22" s="76">
        <f t="shared" si="9"/>
        <v>0</v>
      </c>
      <c r="Y22" s="114">
        <f t="shared" si="10"/>
        <v>0</v>
      </c>
      <c r="Z22" s="115">
        <f t="shared" si="11"/>
        <v>1.4999999999999999E-2</v>
      </c>
      <c r="AA22" s="75">
        <f t="shared" si="12"/>
        <v>6.8181818181818121E-2</v>
      </c>
      <c r="AB22" s="75">
        <f t="shared" si="13"/>
        <v>6.8181818181818121E-2</v>
      </c>
      <c r="AC22" s="75">
        <f t="shared" si="14"/>
        <v>6.8181818181818121E-2</v>
      </c>
      <c r="AD22" s="76"/>
      <c r="AE22" s="74" t="str">
        <f t="shared" si="5"/>
        <v>1128Gestão de Seguros (T) (Online)312,6903553299494,690355329949243081876,14213197971848</v>
      </c>
      <c r="AF22" s="76" t="s">
        <v>434</v>
      </c>
      <c r="AG22" s="76"/>
      <c r="AH22" s="76" t="b">
        <f t="shared" si="15"/>
        <v>1</v>
      </c>
      <c r="AJ22" s="74" t="str">
        <f t="shared" si="16"/>
        <v>1128Gestão de Seguros (T) (Online)334,0101522842645,010152284263943292004,060913705581974</v>
      </c>
      <c r="AK22" s="74" t="str">
        <f>'2018 1ºS - Região S e SE'!B21&amp;'2018 1ºS - Região S e SE'!D21&amp;'2018 1ºS - Região S e SE'!F21&amp;'2018 1ºS - Região S e SE'!H21&amp;'2018 1ºS - Região S e SE'!J21&amp;'2018 1ºS - Região S e SE'!L21&amp;'2018 1ºS - Região S e SE'!N21</f>
        <v>1128Gestão de Seguros (T) (Online)334,0101522842645,010152284263943292004,060913705581974</v>
      </c>
      <c r="AL22" s="74" t="b">
        <f t="shared" si="17"/>
        <v>1</v>
      </c>
    </row>
    <row r="23" spans="1:38" s="74" customFormat="1" ht="15.95" customHeight="1" x14ac:dyDescent="0.25">
      <c r="A23" s="71"/>
      <c r="B23" s="19">
        <v>1125</v>
      </c>
      <c r="C23" s="49"/>
      <c r="D23" s="37" t="s">
        <v>13</v>
      </c>
      <c r="E23" s="71"/>
      <c r="F23" s="69">
        <f t="shared" si="6"/>
        <v>316.75126903553297</v>
      </c>
      <c r="G23" s="69"/>
      <c r="H23" s="69"/>
      <c r="I23" s="69"/>
      <c r="J23" s="69">
        <f t="shared" si="18"/>
        <v>4.7512690355329941</v>
      </c>
      <c r="K23" s="69">
        <v>312</v>
      </c>
      <c r="L23" s="69">
        <f t="shared" si="0"/>
        <v>1900.5076142131979</v>
      </c>
      <c r="M23" s="69">
        <f t="shared" si="1"/>
        <v>1872</v>
      </c>
      <c r="N23" s="71"/>
      <c r="O23" s="68">
        <f t="shared" si="19"/>
        <v>338.07106598984774</v>
      </c>
      <c r="P23" s="72"/>
      <c r="Q23" s="72"/>
      <c r="R23" s="72"/>
      <c r="S23" s="72">
        <f t="shared" si="7"/>
        <v>5.0710659898477388</v>
      </c>
      <c r="T23" s="73">
        <f t="shared" si="8"/>
        <v>333</v>
      </c>
      <c r="U23" s="73">
        <f t="shared" si="3"/>
        <v>2028.4263959390864</v>
      </c>
      <c r="V23" s="73">
        <f t="shared" si="20"/>
        <v>1998</v>
      </c>
      <c r="W23" s="78"/>
      <c r="X23" s="76">
        <f t="shared" si="9"/>
        <v>0</v>
      </c>
      <c r="Y23" s="114">
        <f t="shared" si="10"/>
        <v>0</v>
      </c>
      <c r="Z23" s="115">
        <f t="shared" si="11"/>
        <v>1.4999999999999999E-2</v>
      </c>
      <c r="AA23" s="75">
        <f t="shared" si="12"/>
        <v>6.7307692307692513E-2</v>
      </c>
      <c r="AB23" s="75">
        <f t="shared" si="13"/>
        <v>6.7307692307692513E-2</v>
      </c>
      <c r="AC23" s="75">
        <f t="shared" si="14"/>
        <v>6.7307692307692291E-2</v>
      </c>
      <c r="AD23" s="76"/>
      <c r="AE23" s="74" t="str">
        <f t="shared" si="5"/>
        <v>1125Gestão da Tecnologia da Informação (T)316,7512690355334,751269035532993121900,50761421321872</v>
      </c>
      <c r="AF23" s="76" t="s">
        <v>435</v>
      </c>
      <c r="AG23" s="76"/>
      <c r="AH23" s="76" t="b">
        <f t="shared" si="15"/>
        <v>1</v>
      </c>
      <c r="AJ23" s="74" t="str">
        <f t="shared" si="16"/>
        <v>1125Gestão da Tecnologia da Informação (T)338,0710659898485,071065989847743332028,426395939091998</v>
      </c>
      <c r="AK23" s="74" t="str">
        <f>'2018 1ºS - Região S e SE'!B22&amp;'2018 1ºS - Região S e SE'!D22&amp;'2018 1ºS - Região S e SE'!F22&amp;'2018 1ºS - Região S e SE'!H22&amp;'2018 1ºS - Região S e SE'!J22&amp;'2018 1ºS - Região S e SE'!L22&amp;'2018 1ºS - Região S e SE'!N22</f>
        <v>1125Gestão da Tecnologia da Informação (T)338,0710659898485,071065989847743332028,426395939091998</v>
      </c>
      <c r="AL23" s="74" t="b">
        <f t="shared" si="17"/>
        <v>1</v>
      </c>
    </row>
    <row r="24" spans="1:38" s="74" customFormat="1" ht="15.95" customHeight="1" x14ac:dyDescent="0.25">
      <c r="A24" s="71"/>
      <c r="B24" s="19">
        <v>1114</v>
      </c>
      <c r="C24" s="8"/>
      <c r="D24" s="37" t="s">
        <v>14</v>
      </c>
      <c r="E24" s="71"/>
      <c r="F24" s="69">
        <f t="shared" si="6"/>
        <v>316.75126903553297</v>
      </c>
      <c r="G24" s="69"/>
      <c r="H24" s="69"/>
      <c r="I24" s="69"/>
      <c r="J24" s="69">
        <f t="shared" si="18"/>
        <v>4.7512690355329941</v>
      </c>
      <c r="K24" s="69">
        <v>312</v>
      </c>
      <c r="L24" s="69">
        <f t="shared" si="0"/>
        <v>1900.5076142131979</v>
      </c>
      <c r="M24" s="69">
        <f t="shared" si="1"/>
        <v>1872</v>
      </c>
      <c r="N24" s="71"/>
      <c r="O24" s="68">
        <f t="shared" si="19"/>
        <v>338.07106598984774</v>
      </c>
      <c r="P24" s="72"/>
      <c r="Q24" s="72"/>
      <c r="R24" s="72"/>
      <c r="S24" s="72">
        <f t="shared" si="7"/>
        <v>5.0710659898477388</v>
      </c>
      <c r="T24" s="73">
        <f t="shared" si="8"/>
        <v>333</v>
      </c>
      <c r="U24" s="73">
        <f t="shared" si="3"/>
        <v>2028.4263959390864</v>
      </c>
      <c r="V24" s="73">
        <f t="shared" si="20"/>
        <v>1998</v>
      </c>
      <c r="W24" s="78"/>
      <c r="X24" s="76">
        <f t="shared" si="9"/>
        <v>0</v>
      </c>
      <c r="Y24" s="114">
        <f t="shared" si="10"/>
        <v>0</v>
      </c>
      <c r="Z24" s="115">
        <f t="shared" si="11"/>
        <v>1.4999999999999999E-2</v>
      </c>
      <c r="AA24" s="75">
        <f t="shared" si="12"/>
        <v>6.7307692307692513E-2</v>
      </c>
      <c r="AB24" s="75">
        <f t="shared" si="13"/>
        <v>6.7307692307692513E-2</v>
      </c>
      <c r="AC24" s="75">
        <f t="shared" si="14"/>
        <v>6.7307692307692291E-2</v>
      </c>
      <c r="AD24" s="76"/>
      <c r="AE24" s="74" t="str">
        <f t="shared" si="5"/>
        <v>1114Gestão Financeira (T)316,7512690355334,751269035532993121900,50761421321872</v>
      </c>
      <c r="AF24" s="76" t="s">
        <v>436</v>
      </c>
      <c r="AG24" s="76"/>
      <c r="AH24" s="76" t="b">
        <f t="shared" si="15"/>
        <v>1</v>
      </c>
      <c r="AJ24" s="74" t="str">
        <f t="shared" si="16"/>
        <v>1114Gestão Financeira (T)338,0710659898485,071065989847743332028,426395939091998</v>
      </c>
      <c r="AK24" s="74" t="str">
        <f>'2018 1ºS - Região S e SE'!B23&amp;'2018 1ºS - Região S e SE'!D23&amp;'2018 1ºS - Região S e SE'!F23&amp;'2018 1ºS - Região S e SE'!H23&amp;'2018 1ºS - Região S e SE'!J23&amp;'2018 1ºS - Região S e SE'!L23&amp;'2018 1ºS - Região S e SE'!N23</f>
        <v>1114Gestão Financeira (T)338,0710659898485,071065989847743332028,426395939091998</v>
      </c>
      <c r="AL24" s="74" t="b">
        <f t="shared" si="17"/>
        <v>1</v>
      </c>
    </row>
    <row r="25" spans="1:38" s="74" customFormat="1" ht="15.95" customHeight="1" x14ac:dyDescent="0.25">
      <c r="A25" s="71"/>
      <c r="B25" s="19">
        <v>1132</v>
      </c>
      <c r="C25" s="8"/>
      <c r="D25" s="37" t="s">
        <v>46</v>
      </c>
      <c r="E25" s="71"/>
      <c r="F25" s="69">
        <f t="shared" si="6"/>
        <v>312.69035532994923</v>
      </c>
      <c r="G25" s="69"/>
      <c r="H25" s="69"/>
      <c r="I25" s="69"/>
      <c r="J25" s="69">
        <f t="shared" si="18"/>
        <v>4.690355329949238</v>
      </c>
      <c r="K25" s="69">
        <v>308</v>
      </c>
      <c r="L25" s="69">
        <f t="shared" si="0"/>
        <v>1876.1421319796955</v>
      </c>
      <c r="M25" s="69">
        <f t="shared" si="1"/>
        <v>1848</v>
      </c>
      <c r="N25" s="71"/>
      <c r="O25" s="68">
        <f t="shared" si="19"/>
        <v>334.01015228426394</v>
      </c>
      <c r="P25" s="72"/>
      <c r="Q25" s="72"/>
      <c r="R25" s="72"/>
      <c r="S25" s="72">
        <f t="shared" si="7"/>
        <v>5.0101522842639383</v>
      </c>
      <c r="T25" s="73">
        <f t="shared" si="8"/>
        <v>329</v>
      </c>
      <c r="U25" s="73">
        <f t="shared" si="3"/>
        <v>2004.0609137055835</v>
      </c>
      <c r="V25" s="73">
        <f t="shared" si="20"/>
        <v>1974</v>
      </c>
      <c r="W25" s="78"/>
      <c r="X25" s="76">
        <f t="shared" si="9"/>
        <v>0</v>
      </c>
      <c r="Y25" s="114">
        <f t="shared" si="10"/>
        <v>0</v>
      </c>
      <c r="Z25" s="115">
        <f t="shared" si="11"/>
        <v>1.4999999999999999E-2</v>
      </c>
      <c r="AA25" s="75">
        <f t="shared" si="12"/>
        <v>6.8181818181818121E-2</v>
      </c>
      <c r="AB25" s="75">
        <f t="shared" si="13"/>
        <v>6.8181818181818121E-2</v>
      </c>
      <c r="AC25" s="75">
        <f t="shared" si="14"/>
        <v>6.8181818181818121E-2</v>
      </c>
      <c r="AD25" s="76"/>
      <c r="AE25" s="74" t="str">
        <f t="shared" si="5"/>
        <v>1132Gestão Financeira (T) (Online)312,6903553299494,690355329949243081876,14213197971848</v>
      </c>
      <c r="AF25" s="76" t="s">
        <v>437</v>
      </c>
      <c r="AG25" s="76"/>
      <c r="AH25" s="76" t="b">
        <f t="shared" si="15"/>
        <v>1</v>
      </c>
      <c r="AJ25" s="74" t="str">
        <f t="shared" si="16"/>
        <v>1132Gestão Financeira (T) (Online)334,0101522842645,010152284263943292004,060913705581974</v>
      </c>
      <c r="AK25" s="74" t="str">
        <f>'2018 1ºS - Região S e SE'!B24&amp;'2018 1ºS - Região S e SE'!D24&amp;'2018 1ºS - Região S e SE'!F24&amp;'2018 1ºS - Região S e SE'!H24&amp;'2018 1ºS - Região S e SE'!J24&amp;'2018 1ºS - Região S e SE'!L24&amp;'2018 1ºS - Região S e SE'!N24</f>
        <v>1132Gestão Financeira (T) (Online)334,0101522842645,010152284263943292004,060913705581974</v>
      </c>
      <c r="AL25" s="74" t="b">
        <f t="shared" si="17"/>
        <v>1</v>
      </c>
    </row>
    <row r="26" spans="1:38" s="74" customFormat="1" ht="15.95" customHeight="1" x14ac:dyDescent="0.25">
      <c r="A26" s="71"/>
      <c r="B26" s="19">
        <v>1115</v>
      </c>
      <c r="C26" s="8"/>
      <c r="D26" s="37" t="s">
        <v>15</v>
      </c>
      <c r="E26" s="71"/>
      <c r="F26" s="69">
        <f t="shared" si="6"/>
        <v>316.75126903553297</v>
      </c>
      <c r="G26" s="69"/>
      <c r="H26" s="69"/>
      <c r="I26" s="69"/>
      <c r="J26" s="69">
        <f t="shared" si="18"/>
        <v>4.7512690355329941</v>
      </c>
      <c r="K26" s="69">
        <v>312</v>
      </c>
      <c r="L26" s="69">
        <f t="shared" si="0"/>
        <v>1900.5076142131979</v>
      </c>
      <c r="M26" s="69">
        <f t="shared" si="1"/>
        <v>1872</v>
      </c>
      <c r="N26" s="71"/>
      <c r="O26" s="68">
        <f t="shared" si="19"/>
        <v>338.07106598984774</v>
      </c>
      <c r="P26" s="72"/>
      <c r="Q26" s="72"/>
      <c r="R26" s="72"/>
      <c r="S26" s="72">
        <f t="shared" si="7"/>
        <v>5.0710659898477388</v>
      </c>
      <c r="T26" s="73">
        <f t="shared" si="8"/>
        <v>333</v>
      </c>
      <c r="U26" s="73">
        <f t="shared" si="3"/>
        <v>2028.4263959390864</v>
      </c>
      <c r="V26" s="73">
        <f t="shared" si="20"/>
        <v>1998</v>
      </c>
      <c r="W26" s="78"/>
      <c r="X26" s="76">
        <f t="shared" si="9"/>
        <v>0</v>
      </c>
      <c r="Y26" s="114">
        <f t="shared" si="10"/>
        <v>0</v>
      </c>
      <c r="Z26" s="115">
        <f t="shared" si="11"/>
        <v>1.4999999999999999E-2</v>
      </c>
      <c r="AA26" s="75">
        <f t="shared" si="12"/>
        <v>6.7307692307692513E-2</v>
      </c>
      <c r="AB26" s="75">
        <f t="shared" si="13"/>
        <v>6.7307692307692513E-2</v>
      </c>
      <c r="AC26" s="75">
        <f t="shared" si="14"/>
        <v>6.7307692307692291E-2</v>
      </c>
      <c r="AD26" s="76"/>
      <c r="AE26" s="74" t="str">
        <f t="shared" si="5"/>
        <v>1115Gestão Pública (T)316,7512690355334,751269035532993121900,50761421321872</v>
      </c>
      <c r="AF26" s="76" t="s">
        <v>438</v>
      </c>
      <c r="AG26" s="76"/>
      <c r="AH26" s="76" t="b">
        <f t="shared" si="15"/>
        <v>1</v>
      </c>
      <c r="AJ26" s="74" t="str">
        <f t="shared" si="16"/>
        <v>1115Gestão Pública (T)338,0710659898485,071065989847743332028,426395939091998</v>
      </c>
      <c r="AK26" s="74" t="str">
        <f>'2018 1ºS - Região S e SE'!B25&amp;'2018 1ºS - Região S e SE'!D25&amp;'2018 1ºS - Região S e SE'!F25&amp;'2018 1ºS - Região S e SE'!H25&amp;'2018 1ºS - Região S e SE'!J25&amp;'2018 1ºS - Região S e SE'!L25&amp;'2018 1ºS - Região S e SE'!N25</f>
        <v>1115Gestão Pública (T)338,0710659898485,071065989847743332028,426395939091998</v>
      </c>
      <c r="AL26" s="74" t="b">
        <f t="shared" si="17"/>
        <v>1</v>
      </c>
    </row>
    <row r="27" spans="1:38" s="74" customFormat="1" ht="15.95" customHeight="1" x14ac:dyDescent="0.25">
      <c r="A27" s="71"/>
      <c r="B27" s="19">
        <v>1126</v>
      </c>
      <c r="C27" s="8"/>
      <c r="D27" s="37" t="s">
        <v>29</v>
      </c>
      <c r="E27" s="71"/>
      <c r="F27" s="69">
        <f t="shared" si="6"/>
        <v>316.75126903553297</v>
      </c>
      <c r="G27" s="69"/>
      <c r="H27" s="69"/>
      <c r="I27" s="69"/>
      <c r="J27" s="69">
        <f t="shared" si="18"/>
        <v>4.7512690355329941</v>
      </c>
      <c r="K27" s="69">
        <v>312</v>
      </c>
      <c r="L27" s="69">
        <f t="shared" si="0"/>
        <v>1900.5076142131979</v>
      </c>
      <c r="M27" s="69">
        <f t="shared" si="1"/>
        <v>1872</v>
      </c>
      <c r="N27" s="71"/>
      <c r="O27" s="68">
        <f t="shared" si="19"/>
        <v>338.07106598984774</v>
      </c>
      <c r="P27" s="72"/>
      <c r="Q27" s="72"/>
      <c r="R27" s="72"/>
      <c r="S27" s="72">
        <f t="shared" si="7"/>
        <v>5.0710659898477388</v>
      </c>
      <c r="T27" s="73">
        <f t="shared" si="8"/>
        <v>333</v>
      </c>
      <c r="U27" s="73">
        <f t="shared" si="3"/>
        <v>2028.4263959390864</v>
      </c>
      <c r="V27" s="73">
        <f t="shared" si="20"/>
        <v>1998</v>
      </c>
      <c r="W27" s="78"/>
      <c r="X27" s="76">
        <f t="shared" si="9"/>
        <v>0</v>
      </c>
      <c r="Y27" s="114">
        <f t="shared" si="10"/>
        <v>0</v>
      </c>
      <c r="Z27" s="115">
        <f t="shared" si="11"/>
        <v>1.4999999999999999E-2</v>
      </c>
      <c r="AA27" s="75">
        <f t="shared" si="12"/>
        <v>6.7307692307692513E-2</v>
      </c>
      <c r="AB27" s="75">
        <f t="shared" si="13"/>
        <v>6.7307692307692513E-2</v>
      </c>
      <c r="AC27" s="75">
        <f t="shared" si="14"/>
        <v>6.7307692307692291E-2</v>
      </c>
      <c r="AD27" s="76"/>
      <c r="AE27" s="74" t="str">
        <f t="shared" si="5"/>
        <v>1126Jogos Digitais (T)316,7512690355334,751269035532993121900,50761421321872</v>
      </c>
      <c r="AF27" s="76" t="s">
        <v>439</v>
      </c>
      <c r="AG27" s="76"/>
      <c r="AH27" s="76" t="b">
        <f t="shared" si="15"/>
        <v>1</v>
      </c>
      <c r="AJ27" s="74" t="str">
        <f t="shared" si="16"/>
        <v>1126Jogos Digitais (T)338,0710659898485,071065989847743332028,426395939091998</v>
      </c>
      <c r="AK27" s="74" t="str">
        <f>'2018 1ºS - Região S e SE'!B26&amp;'2018 1ºS - Região S e SE'!D26&amp;'2018 1ºS - Região S e SE'!F26&amp;'2018 1ºS - Região S e SE'!H26&amp;'2018 1ºS - Região S e SE'!J26&amp;'2018 1ºS - Região S e SE'!L26&amp;'2018 1ºS - Região S e SE'!N26</f>
        <v>1126Jogos Digitais (T)338,0710659898485,071065989847743332028,426395939091998</v>
      </c>
      <c r="AL27" s="74" t="b">
        <f t="shared" si="17"/>
        <v>1</v>
      </c>
    </row>
    <row r="28" spans="1:38" s="74" customFormat="1" ht="15.95" customHeight="1" x14ac:dyDescent="0.25">
      <c r="A28" s="71"/>
      <c r="B28" s="19">
        <v>1122</v>
      </c>
      <c r="C28" s="8"/>
      <c r="D28" s="37" t="s">
        <v>16</v>
      </c>
      <c r="E28" s="71"/>
      <c r="F28" s="69">
        <f t="shared" si="6"/>
        <v>329.94923857868019</v>
      </c>
      <c r="G28" s="69"/>
      <c r="H28" s="69"/>
      <c r="I28" s="69"/>
      <c r="J28" s="69">
        <f t="shared" si="18"/>
        <v>4.9492385786802027</v>
      </c>
      <c r="K28" s="69">
        <v>325</v>
      </c>
      <c r="L28" s="69">
        <f t="shared" si="0"/>
        <v>1979.6954314720811</v>
      </c>
      <c r="M28" s="69">
        <f t="shared" si="1"/>
        <v>1950</v>
      </c>
      <c r="N28" s="71"/>
      <c r="O28" s="68">
        <f t="shared" si="19"/>
        <v>352.28426395939084</v>
      </c>
      <c r="P28" s="72"/>
      <c r="Q28" s="72"/>
      <c r="R28" s="72"/>
      <c r="S28" s="72">
        <f t="shared" si="7"/>
        <v>5.2842639593908416</v>
      </c>
      <c r="T28" s="73">
        <f t="shared" si="8"/>
        <v>347</v>
      </c>
      <c r="U28" s="73">
        <f t="shared" si="3"/>
        <v>2113.7055837563448</v>
      </c>
      <c r="V28" s="73">
        <f t="shared" si="20"/>
        <v>2082</v>
      </c>
      <c r="W28" s="78"/>
      <c r="X28" s="76">
        <f t="shared" si="9"/>
        <v>0</v>
      </c>
      <c r="Y28" s="114">
        <f t="shared" si="10"/>
        <v>0</v>
      </c>
      <c r="Z28" s="115">
        <f t="shared" si="11"/>
        <v>1.4999999999999999E-2</v>
      </c>
      <c r="AA28" s="75">
        <f t="shared" si="12"/>
        <v>6.7692307692307718E-2</v>
      </c>
      <c r="AB28" s="75">
        <f t="shared" si="13"/>
        <v>6.7692307692307718E-2</v>
      </c>
      <c r="AC28" s="75">
        <f t="shared" si="14"/>
        <v>6.7692307692307718E-2</v>
      </c>
      <c r="AD28" s="76"/>
      <c r="AE28" s="74" t="str">
        <f t="shared" si="5"/>
        <v>1122Letras - Língua Estrangeira (L)329,949238578684,94923857868023251979,695431472081950</v>
      </c>
      <c r="AF28" s="76" t="s">
        <v>440</v>
      </c>
      <c r="AG28" s="76"/>
      <c r="AH28" s="76" t="b">
        <f t="shared" si="15"/>
        <v>1</v>
      </c>
      <c r="AJ28" s="74" t="str">
        <f t="shared" si="16"/>
        <v>1122Letras - Língua Estrangeira (L)352,2842639593915,284263959390843472113,705583756342082</v>
      </c>
      <c r="AK28" s="74" t="str">
        <f>'2018 1ºS - Região S e SE'!B27&amp;'2018 1ºS - Região S e SE'!D27&amp;'2018 1ºS - Região S e SE'!F27&amp;'2018 1ºS - Região S e SE'!H27&amp;'2018 1ºS - Região S e SE'!J27&amp;'2018 1ºS - Região S e SE'!L27&amp;'2018 1ºS - Região S e SE'!N27</f>
        <v>1122Letras - Língua Estrangeira (L)352,2842639593915,284263959390843472113,705583756342082</v>
      </c>
      <c r="AL28" s="74" t="b">
        <f t="shared" si="17"/>
        <v>1</v>
      </c>
    </row>
    <row r="29" spans="1:38" s="74" customFormat="1" ht="15.95" customHeight="1" x14ac:dyDescent="0.25">
      <c r="A29" s="49"/>
      <c r="B29" s="19">
        <v>2009</v>
      </c>
      <c r="C29" s="49"/>
      <c r="D29" s="37" t="s">
        <v>37</v>
      </c>
      <c r="E29" s="99"/>
      <c r="F29" s="69">
        <f t="shared" si="6"/>
        <v>312.69035532994923</v>
      </c>
      <c r="G29" s="69"/>
      <c r="H29" s="69"/>
      <c r="I29" s="69"/>
      <c r="J29" s="69">
        <f t="shared" si="18"/>
        <v>4.690355329949238</v>
      </c>
      <c r="K29" s="69">
        <v>308</v>
      </c>
      <c r="L29" s="69">
        <f t="shared" si="0"/>
        <v>1876.1421319796955</v>
      </c>
      <c r="M29" s="69">
        <f t="shared" si="1"/>
        <v>1848</v>
      </c>
      <c r="N29" s="49"/>
      <c r="O29" s="68">
        <f t="shared" si="19"/>
        <v>334.01015228426394</v>
      </c>
      <c r="P29" s="72"/>
      <c r="Q29" s="72"/>
      <c r="R29" s="72"/>
      <c r="S29" s="72">
        <f t="shared" si="7"/>
        <v>5.0101522842639383</v>
      </c>
      <c r="T29" s="73">
        <f t="shared" si="8"/>
        <v>329</v>
      </c>
      <c r="U29" s="73">
        <f t="shared" si="3"/>
        <v>2004.0609137055835</v>
      </c>
      <c r="V29" s="73">
        <f t="shared" si="20"/>
        <v>1974</v>
      </c>
      <c r="W29" s="78"/>
      <c r="X29" s="76">
        <f t="shared" si="9"/>
        <v>0</v>
      </c>
      <c r="Y29" s="114">
        <f t="shared" si="10"/>
        <v>0</v>
      </c>
      <c r="Z29" s="115">
        <f t="shared" si="11"/>
        <v>1.4999999999999999E-2</v>
      </c>
      <c r="AA29" s="75">
        <f t="shared" si="12"/>
        <v>6.8181818181818121E-2</v>
      </c>
      <c r="AB29" s="75">
        <f t="shared" si="13"/>
        <v>6.8181818181818121E-2</v>
      </c>
      <c r="AC29" s="75">
        <f t="shared" si="14"/>
        <v>6.8181818181818121E-2</v>
      </c>
      <c r="AD29" s="76"/>
      <c r="AE29" s="74" t="str">
        <f t="shared" si="5"/>
        <v>2009Letras - Língua Portuguesa (Segunda Licenciatura)312,6903553299494,690355329949243081876,14213197971848</v>
      </c>
      <c r="AF29" s="76" t="s">
        <v>441</v>
      </c>
      <c r="AG29" s="76"/>
      <c r="AH29" s="76" t="b">
        <f t="shared" si="15"/>
        <v>1</v>
      </c>
      <c r="AJ29" s="74" t="str">
        <f t="shared" si="16"/>
        <v>2009Letras - Língua Portuguesa (Segunda Licenciatura)334,0101522842645,010152284263943292004,060913705581974</v>
      </c>
      <c r="AK29" s="74" t="str">
        <f>'2018 1ºS - Região S e SE'!B28&amp;'2018 1ºS - Região S e SE'!D28&amp;'2018 1ºS - Região S e SE'!F28&amp;'2018 1ºS - Região S e SE'!H28&amp;'2018 1ºS - Região S e SE'!J28&amp;'2018 1ºS - Região S e SE'!L28&amp;'2018 1ºS - Região S e SE'!N28</f>
        <v>2009Letras - Língua Portuguesa (Segunda Licenciatura)334,0101522842645,010152284263943292004,060913705581974</v>
      </c>
      <c r="AL29" s="74" t="b">
        <f t="shared" si="17"/>
        <v>1</v>
      </c>
    </row>
    <row r="30" spans="1:38" s="74" customFormat="1" ht="15.95" customHeight="1" x14ac:dyDescent="0.25">
      <c r="A30" s="71"/>
      <c r="B30" s="19">
        <v>1101</v>
      </c>
      <c r="C30" s="8"/>
      <c r="D30" s="37" t="s">
        <v>54</v>
      </c>
      <c r="E30" s="71"/>
      <c r="F30" s="69">
        <f t="shared" si="6"/>
        <v>329.94923857868019</v>
      </c>
      <c r="G30" s="69"/>
      <c r="H30" s="69"/>
      <c r="I30" s="69"/>
      <c r="J30" s="69">
        <f t="shared" si="18"/>
        <v>4.9492385786802027</v>
      </c>
      <c r="K30" s="69">
        <v>325</v>
      </c>
      <c r="L30" s="69">
        <f t="shared" si="0"/>
        <v>1979.6954314720811</v>
      </c>
      <c r="M30" s="69">
        <f t="shared" si="1"/>
        <v>1950</v>
      </c>
      <c r="N30" s="71"/>
      <c r="O30" s="68">
        <f t="shared" si="19"/>
        <v>352.28426395939084</v>
      </c>
      <c r="P30" s="72"/>
      <c r="Q30" s="72"/>
      <c r="R30" s="72"/>
      <c r="S30" s="72">
        <f t="shared" si="7"/>
        <v>5.2842639593908416</v>
      </c>
      <c r="T30" s="73">
        <f t="shared" si="8"/>
        <v>347</v>
      </c>
      <c r="U30" s="73">
        <f t="shared" si="3"/>
        <v>2113.7055837563448</v>
      </c>
      <c r="V30" s="73">
        <f t="shared" si="20"/>
        <v>2082</v>
      </c>
      <c r="W30" s="78"/>
      <c r="X30" s="76">
        <f t="shared" si="9"/>
        <v>0</v>
      </c>
      <c r="Y30" s="114">
        <f t="shared" si="10"/>
        <v>0</v>
      </c>
      <c r="Z30" s="115">
        <f t="shared" si="11"/>
        <v>1.4999999999999999E-2</v>
      </c>
      <c r="AA30" s="75">
        <f t="shared" si="12"/>
        <v>6.7692307692307718E-2</v>
      </c>
      <c r="AB30" s="75">
        <f t="shared" si="13"/>
        <v>6.7692307692307718E-2</v>
      </c>
      <c r="AC30" s="75">
        <f t="shared" si="14"/>
        <v>6.7692307692307718E-2</v>
      </c>
      <c r="AD30" s="76"/>
      <c r="AE30" s="74" t="str">
        <f t="shared" si="5"/>
        <v>1101Letras - Português / Espanhol (L)329,949238578684,94923857868023251979,695431472081950</v>
      </c>
      <c r="AF30" s="76" t="s">
        <v>442</v>
      </c>
      <c r="AG30" s="76"/>
      <c r="AH30" s="76" t="b">
        <f t="shared" si="15"/>
        <v>1</v>
      </c>
      <c r="AJ30" s="74" t="str">
        <f t="shared" si="16"/>
        <v>1101Letras - Português / Espanhol (L)352,2842639593915,284263959390843472113,705583756342082</v>
      </c>
      <c r="AK30" s="74" t="str">
        <f>'2018 1ºS - Região S e SE'!B29&amp;'2018 1ºS - Região S e SE'!D29&amp;'2018 1ºS - Região S e SE'!F29&amp;'2018 1ºS - Região S e SE'!H29&amp;'2018 1ºS - Região S e SE'!J29&amp;'2018 1ºS - Região S e SE'!L29&amp;'2018 1ºS - Região S e SE'!N29</f>
        <v>1101Letras - Português / Espanhol (L)352,2842639593915,284263959390843472113,705583756342082</v>
      </c>
      <c r="AL30" s="74" t="b">
        <f t="shared" si="17"/>
        <v>1</v>
      </c>
    </row>
    <row r="31" spans="1:38" s="74" customFormat="1" ht="15.95" customHeight="1" x14ac:dyDescent="0.25">
      <c r="A31" s="71"/>
      <c r="B31" s="19">
        <v>2010</v>
      </c>
      <c r="C31" s="8"/>
      <c r="D31" s="37" t="s">
        <v>38</v>
      </c>
      <c r="E31" s="71"/>
      <c r="F31" s="69">
        <f t="shared" si="6"/>
        <v>312.69035532994923</v>
      </c>
      <c r="G31" s="69"/>
      <c r="H31" s="69"/>
      <c r="I31" s="69"/>
      <c r="J31" s="69">
        <f t="shared" si="18"/>
        <v>4.690355329949238</v>
      </c>
      <c r="K31" s="69">
        <v>308</v>
      </c>
      <c r="L31" s="69">
        <f t="shared" si="0"/>
        <v>1876.1421319796955</v>
      </c>
      <c r="M31" s="69">
        <f t="shared" si="1"/>
        <v>1848</v>
      </c>
      <c r="N31" s="71"/>
      <c r="O31" s="68">
        <f t="shared" si="19"/>
        <v>334.01015228426394</v>
      </c>
      <c r="P31" s="72"/>
      <c r="Q31" s="72"/>
      <c r="R31" s="72"/>
      <c r="S31" s="72">
        <f t="shared" si="7"/>
        <v>5.0101522842639383</v>
      </c>
      <c r="T31" s="73">
        <f t="shared" si="8"/>
        <v>329</v>
      </c>
      <c r="U31" s="73">
        <f t="shared" si="3"/>
        <v>2004.0609137055835</v>
      </c>
      <c r="V31" s="73">
        <f t="shared" si="20"/>
        <v>1974</v>
      </c>
      <c r="W31" s="78"/>
      <c r="X31" s="76">
        <f t="shared" si="9"/>
        <v>0</v>
      </c>
      <c r="Y31" s="114">
        <f t="shared" si="10"/>
        <v>0</v>
      </c>
      <c r="Z31" s="115">
        <f t="shared" si="11"/>
        <v>1.4999999999999999E-2</v>
      </c>
      <c r="AA31" s="75">
        <f t="shared" si="12"/>
        <v>6.8181818181818121E-2</v>
      </c>
      <c r="AB31" s="75">
        <f t="shared" si="13"/>
        <v>6.8181818181818121E-2</v>
      </c>
      <c r="AC31" s="75">
        <f t="shared" si="14"/>
        <v>6.8181818181818121E-2</v>
      </c>
      <c r="AD31" s="76"/>
      <c r="AE31" s="74" t="str">
        <f t="shared" si="5"/>
        <v>2010Letras - Português / Espanhol (Segunda Licenciatura)312,6903553299494,690355329949243081876,14213197971848</v>
      </c>
      <c r="AF31" s="76" t="s">
        <v>443</v>
      </c>
      <c r="AG31" s="76"/>
      <c r="AH31" s="76" t="b">
        <f t="shared" si="15"/>
        <v>1</v>
      </c>
      <c r="AJ31" s="74" t="str">
        <f t="shared" si="16"/>
        <v>2010Letras - Português / Espanhol (Segunda Licenciatura)334,0101522842645,010152284263943292004,060913705581974</v>
      </c>
      <c r="AK31" s="74" t="str">
        <f>'2018 1ºS - Região S e SE'!B30&amp;'2018 1ºS - Região S e SE'!D30&amp;'2018 1ºS - Região S e SE'!F30&amp;'2018 1ºS - Região S e SE'!H30&amp;'2018 1ºS - Região S e SE'!J30&amp;'2018 1ºS - Região S e SE'!L30&amp;'2018 1ºS - Região S e SE'!N30</f>
        <v>2010Letras - Português / Espanhol (Segunda Licenciatura)334,0101522842645,010152284263943292004,060913705581974</v>
      </c>
      <c r="AL31" s="74" t="b">
        <f t="shared" si="17"/>
        <v>1</v>
      </c>
    </row>
    <row r="32" spans="1:38" s="74" customFormat="1" ht="15.95" customHeight="1" x14ac:dyDescent="0.25">
      <c r="A32" s="71"/>
      <c r="B32" s="19">
        <v>1106</v>
      </c>
      <c r="C32" s="8"/>
      <c r="D32" s="37" t="s">
        <v>17</v>
      </c>
      <c r="E32" s="71"/>
      <c r="F32" s="69">
        <f t="shared" si="6"/>
        <v>316.75126903553297</v>
      </c>
      <c r="G32" s="69"/>
      <c r="H32" s="69"/>
      <c r="I32" s="69"/>
      <c r="J32" s="69">
        <f t="shared" si="18"/>
        <v>4.7512690355329941</v>
      </c>
      <c r="K32" s="69">
        <v>312</v>
      </c>
      <c r="L32" s="69">
        <f t="shared" si="0"/>
        <v>1900.5076142131979</v>
      </c>
      <c r="M32" s="69">
        <f t="shared" si="1"/>
        <v>1872</v>
      </c>
      <c r="N32" s="71"/>
      <c r="O32" s="68">
        <f t="shared" si="19"/>
        <v>338.07106598984774</v>
      </c>
      <c r="P32" s="72"/>
      <c r="Q32" s="72"/>
      <c r="R32" s="72"/>
      <c r="S32" s="72">
        <f t="shared" si="7"/>
        <v>5.0710659898477388</v>
      </c>
      <c r="T32" s="73">
        <f t="shared" si="8"/>
        <v>333</v>
      </c>
      <c r="U32" s="73">
        <f t="shared" si="3"/>
        <v>2028.4263959390864</v>
      </c>
      <c r="V32" s="73">
        <f t="shared" si="20"/>
        <v>1998</v>
      </c>
      <c r="W32" s="78"/>
      <c r="X32" s="76">
        <f t="shared" si="9"/>
        <v>0</v>
      </c>
      <c r="Y32" s="114">
        <f t="shared" si="10"/>
        <v>0</v>
      </c>
      <c r="Z32" s="115">
        <f t="shared" si="11"/>
        <v>1.4999999999999999E-2</v>
      </c>
      <c r="AA32" s="75">
        <f t="shared" si="12"/>
        <v>6.7307692307692513E-2</v>
      </c>
      <c r="AB32" s="75">
        <f t="shared" si="13"/>
        <v>6.7307692307692513E-2</v>
      </c>
      <c r="AC32" s="75">
        <f t="shared" si="14"/>
        <v>6.7307692307692291E-2</v>
      </c>
      <c r="AD32" s="76"/>
      <c r="AE32" s="74" t="str">
        <f t="shared" si="5"/>
        <v>1106Logística (T)316,7512690355334,751269035532993121900,50761421321872</v>
      </c>
      <c r="AF32" s="76" t="s">
        <v>444</v>
      </c>
      <c r="AG32" s="76"/>
      <c r="AH32" s="76" t="b">
        <f t="shared" si="15"/>
        <v>1</v>
      </c>
      <c r="AJ32" s="74" t="str">
        <f t="shared" si="16"/>
        <v>1106Logística (T)338,0710659898485,071065989847743332028,426395939091998</v>
      </c>
      <c r="AK32" s="74" t="str">
        <f>'2018 1ºS - Região S e SE'!B31&amp;'2018 1ºS - Região S e SE'!D31&amp;'2018 1ºS - Região S e SE'!F31&amp;'2018 1ºS - Região S e SE'!H31&amp;'2018 1ºS - Região S e SE'!J31&amp;'2018 1ºS - Região S e SE'!L31&amp;'2018 1ºS - Região S e SE'!N31</f>
        <v>1106Logística (T)338,0710659898485,071065989847743332028,426395939091998</v>
      </c>
      <c r="AL32" s="74" t="b">
        <f t="shared" si="17"/>
        <v>1</v>
      </c>
    </row>
    <row r="33" spans="1:38" s="74" customFormat="1" ht="15.95" customHeight="1" x14ac:dyDescent="0.25">
      <c r="A33" s="71"/>
      <c r="B33" s="19">
        <v>1131</v>
      </c>
      <c r="C33" s="49"/>
      <c r="D33" s="37" t="s">
        <v>18</v>
      </c>
      <c r="E33" s="71"/>
      <c r="F33" s="69">
        <f t="shared" si="6"/>
        <v>316.75126903553297</v>
      </c>
      <c r="G33" s="69"/>
      <c r="H33" s="69"/>
      <c r="I33" s="69"/>
      <c r="J33" s="69">
        <f t="shared" si="18"/>
        <v>4.7512690355329941</v>
      </c>
      <c r="K33" s="69">
        <v>312</v>
      </c>
      <c r="L33" s="69">
        <f t="shared" si="0"/>
        <v>1900.5076142131979</v>
      </c>
      <c r="M33" s="69">
        <f t="shared" si="1"/>
        <v>1872</v>
      </c>
      <c r="N33" s="71"/>
      <c r="O33" s="68">
        <f t="shared" si="19"/>
        <v>338.07106598984774</v>
      </c>
      <c r="P33" s="72"/>
      <c r="Q33" s="72"/>
      <c r="R33" s="72"/>
      <c r="S33" s="72">
        <f t="shared" si="7"/>
        <v>5.0710659898477388</v>
      </c>
      <c r="T33" s="73">
        <f t="shared" si="8"/>
        <v>333</v>
      </c>
      <c r="U33" s="73">
        <f t="shared" si="3"/>
        <v>2028.4263959390864</v>
      </c>
      <c r="V33" s="73">
        <f t="shared" si="20"/>
        <v>1998</v>
      </c>
      <c r="W33" s="78"/>
      <c r="X33" s="76">
        <f t="shared" si="9"/>
        <v>0</v>
      </c>
      <c r="Y33" s="114">
        <f t="shared" si="10"/>
        <v>0</v>
      </c>
      <c r="Z33" s="115">
        <f t="shared" si="11"/>
        <v>1.4999999999999999E-2</v>
      </c>
      <c r="AA33" s="75">
        <f t="shared" si="12"/>
        <v>6.7307692307692513E-2</v>
      </c>
      <c r="AB33" s="75">
        <f t="shared" si="13"/>
        <v>6.7307692307692513E-2</v>
      </c>
      <c r="AC33" s="75">
        <f t="shared" si="14"/>
        <v>6.7307692307692291E-2</v>
      </c>
      <c r="AD33" s="76"/>
      <c r="AE33" s="74" t="str">
        <f t="shared" si="5"/>
        <v>1131Marketing (T)316,7512690355334,751269035532993121900,50761421321872</v>
      </c>
      <c r="AF33" s="76" t="s">
        <v>445</v>
      </c>
      <c r="AG33" s="76"/>
      <c r="AH33" s="76" t="b">
        <f t="shared" si="15"/>
        <v>1</v>
      </c>
      <c r="AJ33" s="74" t="str">
        <f t="shared" si="16"/>
        <v>1131Marketing (T)338,0710659898485,071065989847743332028,426395939091998</v>
      </c>
      <c r="AK33" s="74" t="str">
        <f>'2018 1ºS - Região S e SE'!B32&amp;'2018 1ºS - Região S e SE'!D32&amp;'2018 1ºS - Região S e SE'!F32&amp;'2018 1ºS - Região S e SE'!H32&amp;'2018 1ºS - Região S e SE'!J32&amp;'2018 1ºS - Região S e SE'!L32&amp;'2018 1ºS - Região S e SE'!N32</f>
        <v>1131Marketing (T)338,0710659898485,071065989847743332028,426395939091998</v>
      </c>
      <c r="AL33" s="74" t="b">
        <f t="shared" si="17"/>
        <v>1</v>
      </c>
    </row>
    <row r="34" spans="1:38" s="74" customFormat="1" ht="15.95" customHeight="1" x14ac:dyDescent="0.25">
      <c r="A34" s="71"/>
      <c r="B34" s="19">
        <v>1104</v>
      </c>
      <c r="C34" s="8"/>
      <c r="D34" s="37" t="s">
        <v>47</v>
      </c>
      <c r="E34" s="71"/>
      <c r="F34" s="69">
        <f t="shared" si="6"/>
        <v>285.2791878172589</v>
      </c>
      <c r="G34" s="69"/>
      <c r="H34" s="69"/>
      <c r="I34" s="69"/>
      <c r="J34" s="69">
        <f t="shared" si="18"/>
        <v>4.2791878172588831</v>
      </c>
      <c r="K34" s="69">
        <v>281</v>
      </c>
      <c r="L34" s="69">
        <f t="shared" si="0"/>
        <v>1711.6751269035535</v>
      </c>
      <c r="M34" s="69">
        <f t="shared" si="1"/>
        <v>1686</v>
      </c>
      <c r="N34" s="71"/>
      <c r="O34" s="68">
        <f t="shared" si="19"/>
        <v>304.56852791878174</v>
      </c>
      <c r="P34" s="72"/>
      <c r="Q34" s="72"/>
      <c r="R34" s="72"/>
      <c r="S34" s="72">
        <f t="shared" si="7"/>
        <v>4.56852791878174</v>
      </c>
      <c r="T34" s="73">
        <f t="shared" si="8"/>
        <v>300</v>
      </c>
      <c r="U34" s="73">
        <f t="shared" si="3"/>
        <v>1827.4111675126906</v>
      </c>
      <c r="V34" s="73">
        <f t="shared" si="20"/>
        <v>1800</v>
      </c>
      <c r="W34" s="78"/>
      <c r="X34" s="76">
        <f t="shared" si="9"/>
        <v>0</v>
      </c>
      <c r="Y34" s="114">
        <f t="shared" si="10"/>
        <v>0</v>
      </c>
      <c r="Z34" s="115">
        <f t="shared" si="11"/>
        <v>1.4999999999999999E-2</v>
      </c>
      <c r="AA34" s="75">
        <f t="shared" si="12"/>
        <v>6.7615658362989217E-2</v>
      </c>
      <c r="AB34" s="75">
        <f t="shared" si="13"/>
        <v>6.7615658362989217E-2</v>
      </c>
      <c r="AC34" s="75">
        <f t="shared" si="14"/>
        <v>6.7615658362989217E-2</v>
      </c>
      <c r="AD34" s="76"/>
      <c r="AE34" s="74" t="str">
        <f t="shared" si="5"/>
        <v>1104Marketing (T) (Online)285,2791878172594,279187817258882811711,675126903551686</v>
      </c>
      <c r="AF34" s="76" t="s">
        <v>446</v>
      </c>
      <c r="AG34" s="76"/>
      <c r="AH34" s="76" t="b">
        <f t="shared" si="15"/>
        <v>1</v>
      </c>
      <c r="AJ34" s="74" t="str">
        <f t="shared" si="16"/>
        <v>1104Marketing (T) (Online)304,5685279187824,568527918781743001827,411167512691800</v>
      </c>
      <c r="AK34" s="74" t="str">
        <f>'2018 1ºS - Região S e SE'!B33&amp;'2018 1ºS - Região S e SE'!D33&amp;'2018 1ºS - Região S e SE'!F33&amp;'2018 1ºS - Região S e SE'!H33&amp;'2018 1ºS - Região S e SE'!J33&amp;'2018 1ºS - Região S e SE'!L33&amp;'2018 1ºS - Região S e SE'!N33</f>
        <v>1104Marketing (T) (Online)304,5685279187824,568527918781743001827,411167512691800</v>
      </c>
      <c r="AL34" s="74" t="b">
        <f t="shared" si="17"/>
        <v>1</v>
      </c>
    </row>
    <row r="35" spans="1:38" s="74" customFormat="1" ht="15.95" customHeight="1" x14ac:dyDescent="0.25">
      <c r="A35" s="71"/>
      <c r="B35" s="19">
        <v>1111</v>
      </c>
      <c r="C35" s="8"/>
      <c r="D35" s="37" t="s">
        <v>28</v>
      </c>
      <c r="E35" s="71"/>
      <c r="F35" s="69">
        <f t="shared" si="6"/>
        <v>329.94923857868019</v>
      </c>
      <c r="G35" s="69"/>
      <c r="H35" s="69"/>
      <c r="I35" s="69"/>
      <c r="J35" s="69">
        <f t="shared" si="18"/>
        <v>4.9492385786802027</v>
      </c>
      <c r="K35" s="69">
        <v>325</v>
      </c>
      <c r="L35" s="69">
        <f t="shared" si="0"/>
        <v>1979.6954314720811</v>
      </c>
      <c r="M35" s="69">
        <f t="shared" si="1"/>
        <v>1950</v>
      </c>
      <c r="N35" s="71"/>
      <c r="O35" s="68">
        <f t="shared" si="19"/>
        <v>352.28426395939084</v>
      </c>
      <c r="P35" s="72"/>
      <c r="Q35" s="72"/>
      <c r="R35" s="72"/>
      <c r="S35" s="72">
        <f t="shared" si="7"/>
        <v>5.2842639593908416</v>
      </c>
      <c r="T35" s="73">
        <f t="shared" si="8"/>
        <v>347</v>
      </c>
      <c r="U35" s="73">
        <f t="shared" si="3"/>
        <v>2113.7055837563448</v>
      </c>
      <c r="V35" s="73">
        <f t="shared" si="20"/>
        <v>2082</v>
      </c>
      <c r="W35" s="78"/>
      <c r="X35" s="76">
        <f t="shared" si="9"/>
        <v>0</v>
      </c>
      <c r="Y35" s="114">
        <f t="shared" si="10"/>
        <v>0</v>
      </c>
      <c r="Z35" s="115">
        <f t="shared" si="11"/>
        <v>1.4999999999999999E-2</v>
      </c>
      <c r="AA35" s="75">
        <f t="shared" si="12"/>
        <v>6.7692307692307718E-2</v>
      </c>
      <c r="AB35" s="75">
        <f t="shared" si="13"/>
        <v>6.7692307692307718E-2</v>
      </c>
      <c r="AC35" s="75">
        <f t="shared" si="14"/>
        <v>6.7692307692307718E-2</v>
      </c>
      <c r="AD35" s="76"/>
      <c r="AE35" s="74" t="str">
        <f t="shared" si="5"/>
        <v>1111Matemática (L)329,949238578684,94923857868023251979,695431472081950</v>
      </c>
      <c r="AF35" s="76" t="s">
        <v>447</v>
      </c>
      <c r="AG35" s="76"/>
      <c r="AH35" s="76" t="b">
        <f t="shared" si="15"/>
        <v>1</v>
      </c>
      <c r="AJ35" s="74" t="str">
        <f t="shared" si="16"/>
        <v>1111Matemática (L)352,2842639593915,284263959390843472113,705583756342082</v>
      </c>
      <c r="AK35" s="74" t="str">
        <f>'2018 1ºS - Região S e SE'!B34&amp;'2018 1ºS - Região S e SE'!D34&amp;'2018 1ºS - Região S e SE'!F34&amp;'2018 1ºS - Região S e SE'!H34&amp;'2018 1ºS - Região S e SE'!J34&amp;'2018 1ºS - Região S e SE'!L34&amp;'2018 1ºS - Região S e SE'!N34</f>
        <v>1111Matemática (L)352,2842639593915,284263959390843472113,705583756342082</v>
      </c>
      <c r="AL35" s="74" t="b">
        <f t="shared" si="17"/>
        <v>1</v>
      </c>
    </row>
    <row r="36" spans="1:38" s="74" customFormat="1" ht="15.95" customHeight="1" x14ac:dyDescent="0.25">
      <c r="A36" s="71"/>
      <c r="B36" s="19">
        <v>2006</v>
      </c>
      <c r="C36" s="8"/>
      <c r="D36" s="37" t="s">
        <v>39</v>
      </c>
      <c r="E36" s="71"/>
      <c r="F36" s="69">
        <f t="shared" si="6"/>
        <v>312.69035532994923</v>
      </c>
      <c r="G36" s="69"/>
      <c r="H36" s="69"/>
      <c r="I36" s="69"/>
      <c r="J36" s="69">
        <f t="shared" si="18"/>
        <v>4.690355329949238</v>
      </c>
      <c r="K36" s="69">
        <v>308</v>
      </c>
      <c r="L36" s="69">
        <f t="shared" si="0"/>
        <v>1876.1421319796955</v>
      </c>
      <c r="M36" s="69">
        <f t="shared" si="1"/>
        <v>1848</v>
      </c>
      <c r="N36" s="71"/>
      <c r="O36" s="68">
        <f t="shared" si="19"/>
        <v>334.01015228426394</v>
      </c>
      <c r="P36" s="72"/>
      <c r="Q36" s="72"/>
      <c r="R36" s="72"/>
      <c r="S36" s="72">
        <f t="shared" si="7"/>
        <v>5.0101522842639383</v>
      </c>
      <c r="T36" s="73">
        <f t="shared" si="8"/>
        <v>329</v>
      </c>
      <c r="U36" s="73">
        <f t="shared" si="3"/>
        <v>2004.0609137055835</v>
      </c>
      <c r="V36" s="73">
        <f t="shared" si="20"/>
        <v>1974</v>
      </c>
      <c r="W36" s="78"/>
      <c r="X36" s="76">
        <f t="shared" si="9"/>
        <v>0</v>
      </c>
      <c r="Y36" s="114">
        <f t="shared" si="10"/>
        <v>0</v>
      </c>
      <c r="Z36" s="115">
        <f t="shared" si="11"/>
        <v>1.4999999999999999E-2</v>
      </c>
      <c r="AA36" s="75">
        <f t="shared" si="12"/>
        <v>6.8181818181818121E-2</v>
      </c>
      <c r="AB36" s="75">
        <f t="shared" si="13"/>
        <v>6.8181818181818121E-2</v>
      </c>
      <c r="AC36" s="75">
        <f t="shared" si="14"/>
        <v>6.8181818181818121E-2</v>
      </c>
      <c r="AD36" s="76"/>
      <c r="AE36" s="74" t="str">
        <f t="shared" si="5"/>
        <v>2006Matemática (Segunda Licenciatura)312,6903553299494,690355329949243081876,14213197971848</v>
      </c>
      <c r="AF36" s="76" t="s">
        <v>448</v>
      </c>
      <c r="AG36" s="76"/>
      <c r="AH36" s="76" t="b">
        <f t="shared" si="15"/>
        <v>1</v>
      </c>
      <c r="AJ36" s="74" t="str">
        <f t="shared" si="16"/>
        <v>2006Matemática (Segunda Licenciatura)334,0101522842645,010152284263943292004,060913705581974</v>
      </c>
      <c r="AK36" s="74" t="str">
        <f>'2018 1ºS - Região S e SE'!B35&amp;'2018 1ºS - Região S e SE'!D35&amp;'2018 1ºS - Região S e SE'!F35&amp;'2018 1ºS - Região S e SE'!H35&amp;'2018 1ºS - Região S e SE'!J35&amp;'2018 1ºS - Região S e SE'!L35&amp;'2018 1ºS - Região S e SE'!N35</f>
        <v>2006Matemática (Segunda Licenciatura)334,0101522842645,010152284263943292004,060913705581974</v>
      </c>
      <c r="AL36" s="74" t="b">
        <f t="shared" si="17"/>
        <v>1</v>
      </c>
    </row>
    <row r="37" spans="1:38" s="74" customFormat="1" ht="15.95" customHeight="1" x14ac:dyDescent="0.25">
      <c r="A37" s="71"/>
      <c r="B37" s="19">
        <v>1102</v>
      </c>
      <c r="C37" s="8"/>
      <c r="D37" s="37" t="s">
        <v>19</v>
      </c>
      <c r="E37" s="71"/>
      <c r="F37" s="69">
        <f t="shared" si="6"/>
        <v>329.94923857868019</v>
      </c>
      <c r="G37" s="69"/>
      <c r="H37" s="69"/>
      <c r="I37" s="69"/>
      <c r="J37" s="69">
        <f t="shared" si="18"/>
        <v>4.9492385786802027</v>
      </c>
      <c r="K37" s="69">
        <v>325</v>
      </c>
      <c r="L37" s="69">
        <f t="shared" si="0"/>
        <v>1979.6954314720811</v>
      </c>
      <c r="M37" s="69">
        <f t="shared" si="1"/>
        <v>1950</v>
      </c>
      <c r="N37" s="71"/>
      <c r="O37" s="68">
        <f t="shared" si="19"/>
        <v>352.28426395939084</v>
      </c>
      <c r="P37" s="72"/>
      <c r="Q37" s="72"/>
      <c r="R37" s="72"/>
      <c r="S37" s="72">
        <f t="shared" si="7"/>
        <v>5.2842639593908416</v>
      </c>
      <c r="T37" s="73">
        <f t="shared" si="8"/>
        <v>347</v>
      </c>
      <c r="U37" s="73">
        <f t="shared" si="3"/>
        <v>2113.7055837563448</v>
      </c>
      <c r="V37" s="73">
        <f t="shared" si="20"/>
        <v>2082</v>
      </c>
      <c r="W37" s="78"/>
      <c r="X37" s="76">
        <f t="shared" si="9"/>
        <v>0</v>
      </c>
      <c r="Y37" s="114">
        <f t="shared" si="10"/>
        <v>0</v>
      </c>
      <c r="Z37" s="115">
        <f t="shared" si="11"/>
        <v>1.4999999999999999E-2</v>
      </c>
      <c r="AA37" s="75">
        <f t="shared" si="12"/>
        <v>6.7692307692307718E-2</v>
      </c>
      <c r="AB37" s="75">
        <f t="shared" si="13"/>
        <v>6.7692307692307718E-2</v>
      </c>
      <c r="AC37" s="75">
        <f t="shared" si="14"/>
        <v>6.7692307692307718E-2</v>
      </c>
      <c r="AD37" s="76"/>
      <c r="AE37" s="74" t="str">
        <f t="shared" si="5"/>
        <v>1102Pedagogia (L) - Docência na Ed Infantil e nas Séries Iniciais do EF329,949238578684,94923857868023251979,695431472081950</v>
      </c>
      <c r="AF37" s="76" t="s">
        <v>449</v>
      </c>
      <c r="AG37" s="76"/>
      <c r="AH37" s="76" t="b">
        <f t="shared" si="15"/>
        <v>1</v>
      </c>
      <c r="AJ37" s="74" t="str">
        <f t="shared" si="16"/>
        <v>1102Pedagogia (L) - Docência na Ed Infantil e nas Séries Iniciais do EF352,2842639593915,284263959390843472113,705583756342082</v>
      </c>
      <c r="AK37" s="74" t="str">
        <f>'2018 1ºS - Região S e SE'!B36&amp;'2018 1ºS - Região S e SE'!D36&amp;'2018 1ºS - Região S e SE'!F36&amp;'2018 1ºS - Região S e SE'!H36&amp;'2018 1ºS - Região S e SE'!J36&amp;'2018 1ºS - Região S e SE'!L36&amp;'2018 1ºS - Região S e SE'!N36</f>
        <v>1102Pedagogia (L) - Docência na Ed Infantil e nas Séries Iniciais do EF352,2842639593915,284263959390843472113,705583756342082</v>
      </c>
      <c r="AL37" s="74" t="b">
        <f t="shared" si="17"/>
        <v>1</v>
      </c>
    </row>
    <row r="38" spans="1:38" s="74" customFormat="1" ht="15.95" customHeight="1" x14ac:dyDescent="0.25">
      <c r="A38" s="71"/>
      <c r="B38" s="19">
        <v>2005</v>
      </c>
      <c r="C38" s="49"/>
      <c r="D38" s="37" t="s">
        <v>40</v>
      </c>
      <c r="E38" s="71"/>
      <c r="F38" s="69">
        <f t="shared" si="6"/>
        <v>312.69035532994923</v>
      </c>
      <c r="G38" s="69"/>
      <c r="H38" s="69"/>
      <c r="I38" s="69"/>
      <c r="J38" s="69">
        <f t="shared" si="18"/>
        <v>4.690355329949238</v>
      </c>
      <c r="K38" s="69">
        <v>308</v>
      </c>
      <c r="L38" s="69">
        <f t="shared" si="0"/>
        <v>1876.1421319796955</v>
      </c>
      <c r="M38" s="69">
        <f t="shared" si="1"/>
        <v>1848</v>
      </c>
      <c r="N38" s="71"/>
      <c r="O38" s="68">
        <f t="shared" si="19"/>
        <v>334.01015228426394</v>
      </c>
      <c r="P38" s="72"/>
      <c r="Q38" s="72"/>
      <c r="R38" s="72"/>
      <c r="S38" s="72">
        <f t="shared" si="7"/>
        <v>5.0101522842639383</v>
      </c>
      <c r="T38" s="73">
        <f t="shared" si="8"/>
        <v>329</v>
      </c>
      <c r="U38" s="73">
        <f t="shared" si="3"/>
        <v>2004.0609137055835</v>
      </c>
      <c r="V38" s="73">
        <f t="shared" si="20"/>
        <v>1974</v>
      </c>
      <c r="W38" s="78"/>
      <c r="X38" s="76">
        <f t="shared" si="9"/>
        <v>0</v>
      </c>
      <c r="Y38" s="114">
        <f t="shared" si="10"/>
        <v>0</v>
      </c>
      <c r="Z38" s="115">
        <f t="shared" si="11"/>
        <v>1.4999999999999999E-2</v>
      </c>
      <c r="AA38" s="75">
        <f t="shared" si="12"/>
        <v>6.8181818181818121E-2</v>
      </c>
      <c r="AB38" s="75">
        <f t="shared" si="13"/>
        <v>6.8181818181818121E-2</v>
      </c>
      <c r="AC38" s="75">
        <f t="shared" si="14"/>
        <v>6.8181818181818121E-2</v>
      </c>
      <c r="AD38" s="76"/>
      <c r="AE38" s="74" t="str">
        <f t="shared" si="5"/>
        <v>2005Pedagogia (Segunda Licenciatura)312,6903553299494,690355329949243081876,14213197971848</v>
      </c>
      <c r="AF38" s="76" t="s">
        <v>450</v>
      </c>
      <c r="AG38" s="76"/>
      <c r="AH38" s="76" t="b">
        <f t="shared" si="15"/>
        <v>1</v>
      </c>
      <c r="AJ38" s="74" t="str">
        <f t="shared" si="16"/>
        <v>2005Pedagogia (Segunda Licenciatura)334,0101522842645,010152284263943292004,060913705581974</v>
      </c>
      <c r="AK38" s="74" t="str">
        <f>'2018 1ºS - Região S e SE'!B37&amp;'2018 1ºS - Região S e SE'!D37&amp;'2018 1ºS - Região S e SE'!F37&amp;'2018 1ºS - Região S e SE'!H37&amp;'2018 1ºS - Região S e SE'!J37&amp;'2018 1ºS - Região S e SE'!L37&amp;'2018 1ºS - Região S e SE'!N37</f>
        <v>2005Pedagogia (Segunda Licenciatura)334,0101522842645,010152284263943292004,060913705581974</v>
      </c>
      <c r="AL38" s="74" t="b">
        <f t="shared" si="17"/>
        <v>1</v>
      </c>
    </row>
    <row r="39" spans="1:38" s="74" customFormat="1" ht="15.95" customHeight="1" x14ac:dyDescent="0.25">
      <c r="A39" s="71"/>
      <c r="B39" s="19">
        <v>1108</v>
      </c>
      <c r="C39" s="8"/>
      <c r="D39" s="37" t="s">
        <v>113</v>
      </c>
      <c r="E39" s="71"/>
      <c r="F39" s="69">
        <f t="shared" si="6"/>
        <v>316.75126903553297</v>
      </c>
      <c r="G39" s="69"/>
      <c r="H39" s="69"/>
      <c r="I39" s="69"/>
      <c r="J39" s="69">
        <f t="shared" si="18"/>
        <v>4.7512690355329941</v>
      </c>
      <c r="K39" s="69">
        <v>312</v>
      </c>
      <c r="L39" s="69">
        <f t="shared" si="0"/>
        <v>1900.5076142131979</v>
      </c>
      <c r="M39" s="69">
        <f t="shared" si="1"/>
        <v>1872</v>
      </c>
      <c r="N39" s="71"/>
      <c r="O39" s="68">
        <f t="shared" si="19"/>
        <v>338.07106598984774</v>
      </c>
      <c r="P39" s="72"/>
      <c r="Q39" s="72"/>
      <c r="R39" s="72"/>
      <c r="S39" s="72">
        <f t="shared" si="7"/>
        <v>5.0710659898477388</v>
      </c>
      <c r="T39" s="73">
        <f t="shared" si="8"/>
        <v>333</v>
      </c>
      <c r="U39" s="73">
        <f t="shared" si="3"/>
        <v>2028.4263959390864</v>
      </c>
      <c r="V39" s="73">
        <f t="shared" si="20"/>
        <v>1998</v>
      </c>
      <c r="W39" s="78"/>
      <c r="X39" s="76">
        <f t="shared" si="9"/>
        <v>0</v>
      </c>
      <c r="Y39" s="114">
        <f t="shared" si="10"/>
        <v>0</v>
      </c>
      <c r="Z39" s="115">
        <f t="shared" si="11"/>
        <v>1.4999999999999999E-2</v>
      </c>
      <c r="AA39" s="75">
        <f t="shared" si="12"/>
        <v>6.7307692307692513E-2</v>
      </c>
      <c r="AB39" s="75">
        <f t="shared" si="13"/>
        <v>6.7307692307692513E-2</v>
      </c>
      <c r="AC39" s="75">
        <f t="shared" si="14"/>
        <v>6.7307692307692291E-2</v>
      </c>
      <c r="AD39" s="76"/>
      <c r="AE39" s="74" t="str">
        <f t="shared" si="5"/>
        <v>1108Processos Gerenciais (T) - Gestão de Pequenas e Médias Empresas316,7512690355334,751269035532993121900,50761421321872</v>
      </c>
      <c r="AF39" s="76" t="s">
        <v>451</v>
      </c>
      <c r="AG39" s="76"/>
      <c r="AH39" s="76" t="b">
        <f t="shared" si="15"/>
        <v>1</v>
      </c>
      <c r="AJ39" s="74" t="str">
        <f t="shared" si="16"/>
        <v>1108Processos Gerenciais (T) - Gestão de Pequenas e Médias Empresas338,0710659898485,071065989847743332028,426395939091998</v>
      </c>
      <c r="AK39" s="74" t="str">
        <f>'2018 1ºS - Região S e SE'!B38&amp;'2018 1ºS - Região S e SE'!D38&amp;'2018 1ºS - Região S e SE'!F38&amp;'2018 1ºS - Região S e SE'!H38&amp;'2018 1ºS - Região S e SE'!J38&amp;'2018 1ºS - Região S e SE'!L38&amp;'2018 1ºS - Região S e SE'!N38</f>
        <v>1108Processos Gerenciais (T) - Gestão de Pequenas e Médias Empresas338,0710659898485,071065989847743332028,426395939091998</v>
      </c>
      <c r="AL39" s="74" t="b">
        <f t="shared" si="17"/>
        <v>1</v>
      </c>
    </row>
    <row r="40" spans="1:38" s="74" customFormat="1" ht="15.95" customHeight="1" x14ac:dyDescent="0.25">
      <c r="A40" s="71"/>
      <c r="B40" s="19">
        <v>1127</v>
      </c>
      <c r="C40" s="8"/>
      <c r="D40" s="37" t="s">
        <v>53</v>
      </c>
      <c r="E40" s="71"/>
      <c r="F40" s="69">
        <f t="shared" si="6"/>
        <v>312.69035532994923</v>
      </c>
      <c r="G40" s="69"/>
      <c r="H40" s="69"/>
      <c r="I40" s="69"/>
      <c r="J40" s="69">
        <f t="shared" si="18"/>
        <v>4.690355329949238</v>
      </c>
      <c r="K40" s="69">
        <v>308</v>
      </c>
      <c r="L40" s="69">
        <f t="shared" si="0"/>
        <v>1876.1421319796955</v>
      </c>
      <c r="M40" s="69">
        <f t="shared" si="1"/>
        <v>1848</v>
      </c>
      <c r="N40" s="71"/>
      <c r="O40" s="68">
        <f t="shared" si="19"/>
        <v>334.01015228426394</v>
      </c>
      <c r="P40" s="72"/>
      <c r="Q40" s="72"/>
      <c r="R40" s="72"/>
      <c r="S40" s="72">
        <f t="shared" si="7"/>
        <v>5.0101522842639383</v>
      </c>
      <c r="T40" s="73">
        <f t="shared" si="8"/>
        <v>329</v>
      </c>
      <c r="U40" s="73">
        <f t="shared" si="3"/>
        <v>2004.0609137055835</v>
      </c>
      <c r="V40" s="73">
        <f t="shared" si="20"/>
        <v>1974</v>
      </c>
      <c r="W40" s="78"/>
      <c r="X40" s="76">
        <f t="shared" si="9"/>
        <v>0</v>
      </c>
      <c r="Y40" s="114">
        <f t="shared" si="10"/>
        <v>0</v>
      </c>
      <c r="Z40" s="115">
        <f t="shared" si="11"/>
        <v>1.4999999999999999E-2</v>
      </c>
      <c r="AA40" s="75">
        <f t="shared" si="12"/>
        <v>6.8181818181818121E-2</v>
      </c>
      <c r="AB40" s="75">
        <f t="shared" si="13"/>
        <v>6.8181818181818121E-2</v>
      </c>
      <c r="AC40" s="75">
        <f t="shared" si="14"/>
        <v>6.8181818181818121E-2</v>
      </c>
      <c r="AD40" s="76"/>
      <c r="AE40" s="74" t="str">
        <f t="shared" si="5"/>
        <v>1127Segurança Pública (T) (Online)312,6903553299494,690355329949243081876,14213197971848</v>
      </c>
      <c r="AF40" s="76" t="s">
        <v>452</v>
      </c>
      <c r="AG40" s="76"/>
      <c r="AH40" s="76" t="b">
        <f t="shared" si="15"/>
        <v>1</v>
      </c>
      <c r="AJ40" s="74" t="str">
        <f t="shared" si="16"/>
        <v>1127Segurança Pública (T) (Online)334,0101522842645,010152284263943292004,060913705581974</v>
      </c>
      <c r="AK40" s="74" t="str">
        <f>'2018 1ºS - Região S e SE'!B39&amp;'2018 1ºS - Região S e SE'!D39&amp;'2018 1ºS - Região S e SE'!F39&amp;'2018 1ºS - Região S e SE'!H39&amp;'2018 1ºS - Região S e SE'!J39&amp;'2018 1ºS - Região S e SE'!L39&amp;'2018 1ºS - Região S e SE'!N39</f>
        <v>1127Segurança Pública (T) (Online)334,0101522842645,010152284263943292004,060913705581974</v>
      </c>
      <c r="AL40" s="74" t="b">
        <f t="shared" si="17"/>
        <v>1</v>
      </c>
    </row>
    <row r="41" spans="1:38" s="74" customFormat="1" ht="15.95" customHeight="1" x14ac:dyDescent="0.25">
      <c r="A41" s="71"/>
      <c r="B41" s="19">
        <v>1123</v>
      </c>
      <c r="C41" s="8"/>
      <c r="D41" s="37" t="s">
        <v>20</v>
      </c>
      <c r="E41" s="71"/>
      <c r="F41" s="69">
        <f t="shared" si="6"/>
        <v>365.48223350253807</v>
      </c>
      <c r="G41" s="69"/>
      <c r="H41" s="69"/>
      <c r="I41" s="69"/>
      <c r="J41" s="69">
        <f t="shared" si="18"/>
        <v>5.4822335025380706</v>
      </c>
      <c r="K41" s="69">
        <v>360</v>
      </c>
      <c r="L41" s="69">
        <f t="shared" si="0"/>
        <v>2192.8934010152284</v>
      </c>
      <c r="M41" s="69">
        <f t="shared" si="1"/>
        <v>2160</v>
      </c>
      <c r="N41" s="71"/>
      <c r="O41" s="68">
        <f t="shared" si="19"/>
        <v>389.84771573604064</v>
      </c>
      <c r="P41" s="72"/>
      <c r="Q41" s="72"/>
      <c r="R41" s="72"/>
      <c r="S41" s="72">
        <f t="shared" si="7"/>
        <v>5.8477157360406409</v>
      </c>
      <c r="T41" s="73">
        <f t="shared" si="8"/>
        <v>384</v>
      </c>
      <c r="U41" s="73">
        <f t="shared" si="3"/>
        <v>2339.0862944162436</v>
      </c>
      <c r="V41" s="73">
        <f t="shared" si="20"/>
        <v>2304</v>
      </c>
      <c r="W41" s="78"/>
      <c r="X41" s="76">
        <f t="shared" si="9"/>
        <v>0</v>
      </c>
      <c r="Y41" s="114">
        <f t="shared" si="10"/>
        <v>0</v>
      </c>
      <c r="Z41" s="115">
        <f t="shared" si="11"/>
        <v>1.4999999999999999E-2</v>
      </c>
      <c r="AA41" s="75">
        <f t="shared" si="12"/>
        <v>6.6666666666666874E-2</v>
      </c>
      <c r="AB41" s="75">
        <f t="shared" si="13"/>
        <v>6.6666666666666874E-2</v>
      </c>
      <c r="AC41" s="75">
        <f t="shared" si="14"/>
        <v>6.6666666666666652E-2</v>
      </c>
      <c r="AD41" s="76"/>
      <c r="AE41" s="74" t="str">
        <f t="shared" si="5"/>
        <v>1123Sistemas de Informação (B)365,4822335025385,482233502538073602192,893401015232160</v>
      </c>
      <c r="AF41" s="76" t="s">
        <v>453</v>
      </c>
      <c r="AG41" s="76"/>
      <c r="AH41" s="76" t="b">
        <f t="shared" si="15"/>
        <v>1</v>
      </c>
      <c r="AJ41" s="74" t="str">
        <f t="shared" si="16"/>
        <v>1123Sistemas de Informação (B)389,8477157360415,847715736040643842339,086294416242304</v>
      </c>
      <c r="AK41" s="74" t="str">
        <f>'2018 1ºS - Região S e SE'!B40&amp;'2018 1ºS - Região S e SE'!D40&amp;'2018 1ºS - Região S e SE'!F40&amp;'2018 1ºS - Região S e SE'!H40&amp;'2018 1ºS - Região S e SE'!J40&amp;'2018 1ºS - Região S e SE'!L40&amp;'2018 1ºS - Região S e SE'!N40</f>
        <v>1123Sistemas de Informação (B)389,8477157360415,847715736040643842339,086294416242304</v>
      </c>
      <c r="AL41" s="74" t="b">
        <f t="shared" si="17"/>
        <v>1</v>
      </c>
    </row>
    <row r="42" spans="1:38" s="74" customFormat="1" ht="15.95" customHeight="1" x14ac:dyDescent="0.25">
      <c r="A42" s="71"/>
      <c r="B42" s="19">
        <v>1103</v>
      </c>
      <c r="C42" s="8"/>
      <c r="D42" s="37" t="s">
        <v>21</v>
      </c>
      <c r="E42" s="71"/>
      <c r="F42" s="69">
        <f t="shared" si="6"/>
        <v>365.48223350253807</v>
      </c>
      <c r="G42" s="69"/>
      <c r="H42" s="69"/>
      <c r="I42" s="69"/>
      <c r="J42" s="69">
        <f t="shared" si="18"/>
        <v>5.4822335025380706</v>
      </c>
      <c r="K42" s="69">
        <v>360</v>
      </c>
      <c r="L42" s="69">
        <f t="shared" si="0"/>
        <v>2192.8934010152284</v>
      </c>
      <c r="M42" s="69">
        <f t="shared" si="1"/>
        <v>2160</v>
      </c>
      <c r="N42" s="71"/>
      <c r="O42" s="68">
        <f t="shared" si="19"/>
        <v>389.84771573604064</v>
      </c>
      <c r="P42" s="72"/>
      <c r="Q42" s="72"/>
      <c r="R42" s="72"/>
      <c r="S42" s="72">
        <f t="shared" si="7"/>
        <v>5.8477157360406409</v>
      </c>
      <c r="T42" s="73">
        <f t="shared" si="8"/>
        <v>384</v>
      </c>
      <c r="U42" s="73">
        <f t="shared" si="3"/>
        <v>2339.0862944162436</v>
      </c>
      <c r="V42" s="73">
        <f t="shared" si="20"/>
        <v>2304</v>
      </c>
      <c r="W42" s="78"/>
      <c r="X42" s="76">
        <f t="shared" si="9"/>
        <v>0</v>
      </c>
      <c r="Y42" s="114">
        <f t="shared" si="10"/>
        <v>0</v>
      </c>
      <c r="Z42" s="115">
        <f t="shared" si="11"/>
        <v>1.4999999999999999E-2</v>
      </c>
      <c r="AA42" s="75">
        <f t="shared" si="12"/>
        <v>6.6666666666666874E-2</v>
      </c>
      <c r="AB42" s="75">
        <f t="shared" si="13"/>
        <v>6.6666666666666874E-2</v>
      </c>
      <c r="AC42" s="75">
        <f t="shared" si="14"/>
        <v>6.6666666666666652E-2</v>
      </c>
      <c r="AD42" s="76"/>
      <c r="AE42" s="74" t="str">
        <f t="shared" si="5"/>
        <v>1103Teologia (B)365,4822335025385,482233502538073602192,893401015232160</v>
      </c>
      <c r="AF42" s="76" t="s">
        <v>454</v>
      </c>
      <c r="AG42" s="76"/>
      <c r="AH42" s="76" t="b">
        <f t="shared" si="15"/>
        <v>1</v>
      </c>
      <c r="AJ42" s="74" t="str">
        <f t="shared" si="16"/>
        <v>1103Teologia (B)389,8477157360415,847715736040643842339,086294416242304</v>
      </c>
      <c r="AK42" s="74" t="str">
        <f>'2018 1ºS - Região S e SE'!B41&amp;'2018 1ºS - Região S e SE'!D41&amp;'2018 1ºS - Região S e SE'!F41&amp;'2018 1ºS - Região S e SE'!H41&amp;'2018 1ºS - Região S e SE'!J41&amp;'2018 1ºS - Região S e SE'!L41&amp;'2018 1ºS - Região S e SE'!N41</f>
        <v>1103Teologia (B)389,8477157360415,847715736040643842339,086294416242304</v>
      </c>
      <c r="AL42" s="74" t="b">
        <f t="shared" si="17"/>
        <v>1</v>
      </c>
    </row>
    <row r="43" spans="1:38" s="74" customFormat="1" ht="15.95" customHeight="1" x14ac:dyDescent="0.25">
      <c r="A43" s="71"/>
      <c r="B43" s="19">
        <v>1163</v>
      </c>
      <c r="C43" s="8"/>
      <c r="D43" s="37" t="s">
        <v>22</v>
      </c>
      <c r="E43" s="71"/>
      <c r="F43" s="69">
        <f t="shared" si="6"/>
        <v>297.46192893401013</v>
      </c>
      <c r="G43" s="69"/>
      <c r="H43" s="69"/>
      <c r="I43" s="69"/>
      <c r="J43" s="69">
        <f t="shared" si="18"/>
        <v>4.4619289340101522</v>
      </c>
      <c r="K43" s="69">
        <v>293</v>
      </c>
      <c r="L43" s="69">
        <f t="shared" si="0"/>
        <v>1784.7715736040609</v>
      </c>
      <c r="M43" s="69">
        <f t="shared" si="1"/>
        <v>1758</v>
      </c>
      <c r="N43" s="71"/>
      <c r="O43" s="68">
        <f t="shared" si="19"/>
        <v>317.76649746192896</v>
      </c>
      <c r="P43" s="72"/>
      <c r="Q43" s="72"/>
      <c r="R43" s="72"/>
      <c r="S43" s="72">
        <f t="shared" si="7"/>
        <v>4.7664974619289637</v>
      </c>
      <c r="T43" s="73">
        <f t="shared" si="8"/>
        <v>313</v>
      </c>
      <c r="U43" s="73">
        <f t="shared" si="3"/>
        <v>1906.5989847715737</v>
      </c>
      <c r="V43" s="73">
        <f t="shared" si="20"/>
        <v>1878</v>
      </c>
      <c r="W43" s="78"/>
      <c r="X43" s="76">
        <f t="shared" si="9"/>
        <v>0</v>
      </c>
      <c r="Y43" s="114">
        <f t="shared" si="10"/>
        <v>0</v>
      </c>
      <c r="Z43" s="115">
        <f t="shared" si="11"/>
        <v>1.4999999999999999E-2</v>
      </c>
      <c r="AA43" s="75">
        <f t="shared" si="12"/>
        <v>6.8259385665529138E-2</v>
      </c>
      <c r="AB43" s="75">
        <f t="shared" si="13"/>
        <v>6.8259385665529138E-2</v>
      </c>
      <c r="AC43" s="75">
        <f t="shared" si="14"/>
        <v>6.8259385665528916E-2</v>
      </c>
      <c r="AD43" s="76"/>
      <c r="AE43" s="74" t="str">
        <f t="shared" si="5"/>
        <v>1163Teologia (I)297,461928934014,461928934010152931784,771573604061758</v>
      </c>
      <c r="AF43" s="76" t="s">
        <v>455</v>
      </c>
      <c r="AG43" s="76"/>
      <c r="AH43" s="76" t="b">
        <f t="shared" si="15"/>
        <v>1</v>
      </c>
      <c r="AJ43" s="74" t="str">
        <f t="shared" si="16"/>
        <v>1163Teologia (I)317,7664974619294,766497461928963131906,598984771571878</v>
      </c>
      <c r="AK43" s="74" t="str">
        <f>'2018 1ºS - Região S e SE'!B42&amp;'2018 1ºS - Região S e SE'!D42&amp;'2018 1ºS - Região S e SE'!F42&amp;'2018 1ºS - Região S e SE'!H42&amp;'2018 1ºS - Região S e SE'!J42&amp;'2018 1ºS - Região S e SE'!L42&amp;'2018 1ºS - Região S e SE'!N42</f>
        <v>1163Teologia (I)317,7664974619294,766497461928963131906,598984771571878</v>
      </c>
      <c r="AL43" s="74" t="b">
        <f t="shared" si="17"/>
        <v>1</v>
      </c>
    </row>
    <row r="44" spans="1:38" s="74" customFormat="1" x14ac:dyDescent="0.25">
      <c r="A44" s="71"/>
      <c r="B44" s="19"/>
      <c r="C44" s="8"/>
      <c r="D44" s="37"/>
      <c r="E44" s="71"/>
      <c r="F44" s="69">
        <f t="shared" si="6"/>
        <v>0</v>
      </c>
      <c r="G44" s="69"/>
      <c r="H44" s="69"/>
      <c r="I44" s="69"/>
      <c r="J44" s="69">
        <f t="shared" si="18"/>
        <v>0</v>
      </c>
      <c r="K44" s="69">
        <v>0</v>
      </c>
      <c r="L44" s="69">
        <f t="shared" si="0"/>
        <v>0</v>
      </c>
      <c r="M44" s="69">
        <f t="shared" si="1"/>
        <v>0</v>
      </c>
      <c r="N44" s="71"/>
      <c r="O44" s="68">
        <f t="shared" si="19"/>
        <v>0</v>
      </c>
      <c r="P44" s="72"/>
      <c r="Q44" s="72"/>
      <c r="R44" s="72"/>
      <c r="S44" s="72">
        <f t="shared" si="7"/>
        <v>0</v>
      </c>
      <c r="T44" s="73">
        <f t="shared" si="8"/>
        <v>0</v>
      </c>
      <c r="U44" s="73">
        <f t="shared" si="3"/>
        <v>0</v>
      </c>
      <c r="V44" s="73">
        <f t="shared" si="20"/>
        <v>0</v>
      </c>
      <c r="W44" s="78"/>
      <c r="X44" s="76">
        <f t="shared" si="9"/>
        <v>0</v>
      </c>
      <c r="Y44" s="114">
        <f t="shared" si="10"/>
        <v>0</v>
      </c>
      <c r="Z44" s="115" t="e">
        <f t="shared" si="11"/>
        <v>#DIV/0!</v>
      </c>
      <c r="AA44" s="75" t="e">
        <f t="shared" si="12"/>
        <v>#DIV/0!</v>
      </c>
      <c r="AB44" s="75" t="e">
        <f t="shared" si="13"/>
        <v>#DIV/0!</v>
      </c>
      <c r="AC44" s="75" t="e">
        <f t="shared" si="14"/>
        <v>#DIV/0!</v>
      </c>
      <c r="AD44" s="76"/>
      <c r="AF44" s="76"/>
      <c r="AG44" s="76"/>
      <c r="AH44" s="76" t="b">
        <f t="shared" si="15"/>
        <v>1</v>
      </c>
      <c r="AK44" s="74" t="str">
        <f>'2018 1ºS - Região S e SE'!B43&amp;'2018 1ºS - Região S e SE'!D43&amp;'2018 1ºS - Região S e SE'!F43&amp;'2018 1ºS - Região S e SE'!H43&amp;'2018 1ºS - Região S e SE'!J43&amp;'2018 1ºS - Região S e SE'!L43&amp;'2018 1ºS - Região S e SE'!N43</f>
        <v/>
      </c>
      <c r="AL44" s="74" t="b">
        <f t="shared" si="17"/>
        <v>1</v>
      </c>
    </row>
    <row r="45" spans="1:38" s="74" customFormat="1" ht="15.95" customHeight="1" x14ac:dyDescent="0.25">
      <c r="A45" s="71"/>
      <c r="B45" s="19"/>
      <c r="C45" s="8"/>
      <c r="D45" s="37"/>
      <c r="E45" s="71"/>
      <c r="F45" s="69">
        <f t="shared" si="6"/>
        <v>0</v>
      </c>
      <c r="G45" s="69"/>
      <c r="H45" s="69"/>
      <c r="I45" s="69"/>
      <c r="J45" s="69">
        <f t="shared" si="18"/>
        <v>0</v>
      </c>
      <c r="K45" s="69">
        <v>0</v>
      </c>
      <c r="L45" s="69">
        <f t="shared" si="0"/>
        <v>0</v>
      </c>
      <c r="M45" s="69">
        <f t="shared" si="1"/>
        <v>0</v>
      </c>
      <c r="N45" s="71"/>
      <c r="O45" s="68">
        <f t="shared" si="19"/>
        <v>0</v>
      </c>
      <c r="P45" s="72"/>
      <c r="Q45" s="72"/>
      <c r="R45" s="72"/>
      <c r="S45" s="72">
        <f t="shared" si="7"/>
        <v>0</v>
      </c>
      <c r="T45" s="73">
        <f t="shared" si="8"/>
        <v>0</v>
      </c>
      <c r="U45" s="73">
        <f t="shared" si="3"/>
        <v>0</v>
      </c>
      <c r="V45" s="73">
        <f t="shared" si="20"/>
        <v>0</v>
      </c>
      <c r="W45" s="78"/>
      <c r="X45" s="76">
        <f t="shared" si="9"/>
        <v>0</v>
      </c>
      <c r="Y45" s="114">
        <f t="shared" si="10"/>
        <v>0</v>
      </c>
      <c r="Z45" s="115" t="e">
        <f t="shared" si="11"/>
        <v>#DIV/0!</v>
      </c>
      <c r="AA45" s="75" t="e">
        <f t="shared" si="12"/>
        <v>#DIV/0!</v>
      </c>
      <c r="AB45" s="75" t="e">
        <f t="shared" si="13"/>
        <v>#DIV/0!</v>
      </c>
      <c r="AC45" s="75" t="e">
        <f t="shared" si="14"/>
        <v>#DIV/0!</v>
      </c>
      <c r="AD45" s="76"/>
      <c r="AF45" s="76"/>
      <c r="AG45" s="76"/>
      <c r="AH45" s="76" t="b">
        <f t="shared" si="15"/>
        <v>1</v>
      </c>
      <c r="AK45" s="74" t="str">
        <f>'2018 1ºS - Região S e SE'!B44&amp;'2018 1ºS - Região S e SE'!D44&amp;'2018 1ºS - Região S e SE'!F44&amp;'2018 1ºS - Região S e SE'!H44&amp;'2018 1ºS - Região S e SE'!J44&amp;'2018 1ºS - Região S e SE'!L44&amp;'2018 1ºS - Região S e SE'!N44</f>
        <v/>
      </c>
      <c r="AL45" s="74" t="b">
        <f t="shared" si="17"/>
        <v>1</v>
      </c>
    </row>
    <row r="46" spans="1:38" s="74" customFormat="1" ht="30.75" customHeight="1" x14ac:dyDescent="0.25">
      <c r="A46" s="71"/>
      <c r="B46" s="19"/>
      <c r="C46" s="8"/>
      <c r="D46" s="37"/>
      <c r="E46" s="71"/>
      <c r="F46" s="69">
        <f t="shared" si="6"/>
        <v>0</v>
      </c>
      <c r="G46" s="69"/>
      <c r="H46" s="69"/>
      <c r="I46" s="69"/>
      <c r="J46" s="69">
        <f t="shared" si="18"/>
        <v>0</v>
      </c>
      <c r="K46" s="69">
        <v>0</v>
      </c>
      <c r="L46" s="69">
        <f t="shared" si="0"/>
        <v>0</v>
      </c>
      <c r="M46" s="69">
        <f t="shared" si="1"/>
        <v>0</v>
      </c>
      <c r="N46" s="71"/>
      <c r="O46" s="68">
        <f t="shared" si="19"/>
        <v>0</v>
      </c>
      <c r="P46" s="72"/>
      <c r="Q46" s="72"/>
      <c r="R46" s="72"/>
      <c r="S46" s="72">
        <f t="shared" si="7"/>
        <v>0</v>
      </c>
      <c r="T46" s="73">
        <f t="shared" si="8"/>
        <v>0</v>
      </c>
      <c r="U46" s="73">
        <f t="shared" si="3"/>
        <v>0</v>
      </c>
      <c r="V46" s="73">
        <f t="shared" si="20"/>
        <v>0</v>
      </c>
      <c r="W46" s="78"/>
      <c r="X46" s="76">
        <f t="shared" si="9"/>
        <v>0</v>
      </c>
      <c r="Y46" s="114">
        <f t="shared" si="10"/>
        <v>0</v>
      </c>
      <c r="Z46" s="115" t="e">
        <f t="shared" si="11"/>
        <v>#DIV/0!</v>
      </c>
      <c r="AA46" s="75" t="e">
        <f t="shared" si="12"/>
        <v>#DIV/0!</v>
      </c>
      <c r="AB46" s="75" t="e">
        <f t="shared" si="13"/>
        <v>#DIV/0!</v>
      </c>
      <c r="AC46" s="75" t="e">
        <f t="shared" si="14"/>
        <v>#DIV/0!</v>
      </c>
      <c r="AD46" s="76"/>
      <c r="AF46" s="76"/>
      <c r="AG46" s="76"/>
      <c r="AH46" s="76" t="b">
        <f t="shared" si="15"/>
        <v>1</v>
      </c>
      <c r="AK46" s="74" t="str">
        <f>'2018 1ºS - Região S e SE'!B45&amp;'2018 1ºS - Região S e SE'!D45&amp;'2018 1ºS - Região S e SE'!F45&amp;'2018 1ºS - Região S e SE'!H45&amp;'2018 1ºS - Região S e SE'!J45&amp;'2018 1ºS - Região S e SE'!L45&amp;'2018 1ºS - Região S e SE'!N45</f>
        <v/>
      </c>
      <c r="AL46" s="74" t="b">
        <f t="shared" si="17"/>
        <v>1</v>
      </c>
    </row>
    <row r="47" spans="1:38" s="74" customFormat="1" x14ac:dyDescent="0.25">
      <c r="A47" s="71"/>
      <c r="B47" s="19"/>
      <c r="C47" s="8"/>
      <c r="D47" s="37"/>
      <c r="E47" s="71"/>
      <c r="F47" s="69">
        <f t="shared" si="6"/>
        <v>0</v>
      </c>
      <c r="G47" s="69"/>
      <c r="H47" s="69"/>
      <c r="I47" s="69"/>
      <c r="J47" s="69">
        <f t="shared" si="18"/>
        <v>0</v>
      </c>
      <c r="K47" s="69">
        <v>0</v>
      </c>
      <c r="L47" s="69">
        <f t="shared" si="0"/>
        <v>0</v>
      </c>
      <c r="M47" s="69">
        <f t="shared" si="1"/>
        <v>0</v>
      </c>
      <c r="N47" s="71"/>
      <c r="O47" s="68">
        <f t="shared" si="19"/>
        <v>0</v>
      </c>
      <c r="P47" s="72"/>
      <c r="Q47" s="72"/>
      <c r="R47" s="72"/>
      <c r="S47" s="72">
        <f t="shared" si="7"/>
        <v>0</v>
      </c>
      <c r="T47" s="73">
        <f t="shared" si="8"/>
        <v>0</v>
      </c>
      <c r="U47" s="73">
        <f t="shared" si="3"/>
        <v>0</v>
      </c>
      <c r="V47" s="73">
        <f t="shared" si="20"/>
        <v>0</v>
      </c>
      <c r="W47" s="78"/>
      <c r="X47" s="76">
        <f t="shared" si="9"/>
        <v>0</v>
      </c>
      <c r="Y47" s="114">
        <f t="shared" si="10"/>
        <v>0</v>
      </c>
      <c r="Z47" s="115" t="e">
        <f t="shared" si="11"/>
        <v>#DIV/0!</v>
      </c>
      <c r="AA47" s="75" t="e">
        <f t="shared" si="12"/>
        <v>#DIV/0!</v>
      </c>
      <c r="AB47" s="75" t="e">
        <f t="shared" si="13"/>
        <v>#DIV/0!</v>
      </c>
      <c r="AC47" s="75" t="e">
        <f t="shared" si="14"/>
        <v>#DIV/0!</v>
      </c>
      <c r="AD47" s="76"/>
      <c r="AF47" s="76"/>
      <c r="AG47" s="76"/>
      <c r="AH47" s="76" t="b">
        <f t="shared" si="15"/>
        <v>1</v>
      </c>
      <c r="AK47" s="74" t="str">
        <f>'2018 1ºS - Região S e SE'!B46&amp;'2018 1ºS - Região S e SE'!D46&amp;'2018 1ºS - Região S e SE'!F46&amp;'2018 1ºS - Região S e SE'!H46&amp;'2018 1ºS - Região S e SE'!J46&amp;'2018 1ºS - Região S e SE'!L46&amp;'2018 1ºS - Região S e SE'!N46</f>
        <v/>
      </c>
      <c r="AL47" s="74" t="b">
        <f t="shared" si="17"/>
        <v>1</v>
      </c>
    </row>
    <row r="48" spans="1:38" s="74" customFormat="1" x14ac:dyDescent="0.25">
      <c r="A48" s="71"/>
      <c r="B48" s="19"/>
      <c r="C48" s="8"/>
      <c r="D48" s="37"/>
      <c r="E48" s="71"/>
      <c r="F48" s="69">
        <f t="shared" si="6"/>
        <v>0</v>
      </c>
      <c r="G48" s="69"/>
      <c r="H48" s="69"/>
      <c r="I48" s="69"/>
      <c r="J48" s="69">
        <f t="shared" si="18"/>
        <v>0</v>
      </c>
      <c r="K48" s="69">
        <v>0</v>
      </c>
      <c r="L48" s="69">
        <f t="shared" si="0"/>
        <v>0</v>
      </c>
      <c r="M48" s="69">
        <f t="shared" si="1"/>
        <v>0</v>
      </c>
      <c r="N48" s="71"/>
      <c r="O48" s="68">
        <f t="shared" si="19"/>
        <v>0</v>
      </c>
      <c r="P48" s="72"/>
      <c r="Q48" s="72"/>
      <c r="R48" s="72"/>
      <c r="S48" s="72">
        <f t="shared" si="7"/>
        <v>0</v>
      </c>
      <c r="T48" s="73">
        <f t="shared" si="8"/>
        <v>0</v>
      </c>
      <c r="U48" s="73">
        <f t="shared" si="3"/>
        <v>0</v>
      </c>
      <c r="V48" s="73">
        <f t="shared" si="20"/>
        <v>0</v>
      </c>
      <c r="W48" s="78"/>
      <c r="X48" s="76">
        <f t="shared" si="9"/>
        <v>0</v>
      </c>
      <c r="Y48" s="114">
        <f t="shared" si="10"/>
        <v>0</v>
      </c>
      <c r="Z48" s="115" t="e">
        <f t="shared" si="11"/>
        <v>#DIV/0!</v>
      </c>
      <c r="AA48" s="75" t="e">
        <f t="shared" si="12"/>
        <v>#DIV/0!</v>
      </c>
      <c r="AB48" s="75" t="e">
        <f t="shared" si="13"/>
        <v>#DIV/0!</v>
      </c>
      <c r="AC48" s="75" t="e">
        <f t="shared" si="14"/>
        <v>#DIV/0!</v>
      </c>
      <c r="AD48" s="76"/>
      <c r="AF48" s="76"/>
      <c r="AG48" s="76"/>
      <c r="AH48" s="76" t="b">
        <f t="shared" si="15"/>
        <v>1</v>
      </c>
      <c r="AK48" s="74" t="str">
        <f>'2018 1ºS - Região S e SE'!B47&amp;'2018 1ºS - Região S e SE'!D47&amp;'2018 1ºS - Região S e SE'!F47&amp;'2018 1ºS - Região S e SE'!H47&amp;'2018 1ºS - Região S e SE'!J47&amp;'2018 1ºS - Região S e SE'!L47&amp;'2018 1ºS - Região S e SE'!N47</f>
        <v/>
      </c>
      <c r="AL48" s="74" t="b">
        <f t="shared" si="17"/>
        <v>1</v>
      </c>
    </row>
    <row r="49" spans="1:41" s="74" customFormat="1" ht="15.95" customHeight="1" x14ac:dyDescent="0.25">
      <c r="A49" s="71"/>
      <c r="B49" s="19"/>
      <c r="C49" s="8"/>
      <c r="D49" s="37"/>
      <c r="E49" s="71"/>
      <c r="F49" s="69">
        <f t="shared" si="6"/>
        <v>0</v>
      </c>
      <c r="G49" s="69"/>
      <c r="H49" s="69"/>
      <c r="I49" s="69"/>
      <c r="J49" s="69">
        <f t="shared" si="18"/>
        <v>0</v>
      </c>
      <c r="K49" s="69">
        <v>0</v>
      </c>
      <c r="L49" s="69">
        <f t="shared" si="0"/>
        <v>0</v>
      </c>
      <c r="M49" s="69">
        <f t="shared" si="1"/>
        <v>0</v>
      </c>
      <c r="N49" s="71"/>
      <c r="O49" s="68">
        <f t="shared" si="19"/>
        <v>0</v>
      </c>
      <c r="P49" s="72"/>
      <c r="Q49" s="72"/>
      <c r="R49" s="72"/>
      <c r="S49" s="72">
        <f t="shared" si="7"/>
        <v>0</v>
      </c>
      <c r="T49" s="73">
        <f t="shared" si="8"/>
        <v>0</v>
      </c>
      <c r="U49" s="73">
        <f t="shared" si="3"/>
        <v>0</v>
      </c>
      <c r="V49" s="73">
        <f t="shared" si="20"/>
        <v>0</v>
      </c>
      <c r="W49" s="78"/>
      <c r="X49" s="76">
        <f t="shared" si="9"/>
        <v>0</v>
      </c>
      <c r="Y49" s="114">
        <f t="shared" si="10"/>
        <v>0</v>
      </c>
      <c r="Z49" s="115" t="e">
        <f t="shared" si="11"/>
        <v>#DIV/0!</v>
      </c>
      <c r="AA49" s="75" t="e">
        <f t="shared" si="12"/>
        <v>#DIV/0!</v>
      </c>
      <c r="AB49" s="75" t="e">
        <f t="shared" si="13"/>
        <v>#DIV/0!</v>
      </c>
      <c r="AC49" s="75" t="e">
        <f t="shared" si="14"/>
        <v>#DIV/0!</v>
      </c>
      <c r="AD49" s="76"/>
      <c r="AF49" s="76"/>
      <c r="AG49" s="76"/>
      <c r="AH49" s="76" t="b">
        <f t="shared" si="15"/>
        <v>1</v>
      </c>
      <c r="AK49" s="74" t="str">
        <f>'2018 1ºS - Região S e SE'!B48&amp;'2018 1ºS - Região S e SE'!D48&amp;'2018 1ºS - Região S e SE'!F48&amp;'2018 1ºS - Região S e SE'!H48&amp;'2018 1ºS - Região S e SE'!J48&amp;'2018 1ºS - Região S e SE'!L48&amp;'2018 1ºS - Região S e SE'!N48</f>
        <v/>
      </c>
      <c r="AL49" s="74" t="b">
        <f t="shared" si="17"/>
        <v>1</v>
      </c>
    </row>
    <row r="50" spans="1:41" s="74" customFormat="1" ht="15.95" customHeight="1" x14ac:dyDescent="0.25">
      <c r="A50" s="71"/>
      <c r="B50" s="19"/>
      <c r="C50" s="8"/>
      <c r="D50" s="37"/>
      <c r="E50" s="71"/>
      <c r="F50" s="69">
        <f t="shared" si="6"/>
        <v>0</v>
      </c>
      <c r="G50" s="69"/>
      <c r="H50" s="69"/>
      <c r="I50" s="69"/>
      <c r="J50" s="69">
        <f t="shared" si="18"/>
        <v>0</v>
      </c>
      <c r="K50" s="69">
        <v>0</v>
      </c>
      <c r="L50" s="69">
        <f t="shared" si="0"/>
        <v>0</v>
      </c>
      <c r="M50" s="69">
        <f t="shared" si="1"/>
        <v>0</v>
      </c>
      <c r="N50" s="71"/>
      <c r="O50" s="68">
        <f t="shared" si="19"/>
        <v>0</v>
      </c>
      <c r="P50" s="72"/>
      <c r="Q50" s="72"/>
      <c r="R50" s="72"/>
      <c r="S50" s="72">
        <f t="shared" si="7"/>
        <v>0</v>
      </c>
      <c r="T50" s="73">
        <f t="shared" si="8"/>
        <v>0</v>
      </c>
      <c r="U50" s="73">
        <f t="shared" si="3"/>
        <v>0</v>
      </c>
      <c r="V50" s="73">
        <f t="shared" si="20"/>
        <v>0</v>
      </c>
      <c r="W50" s="78"/>
      <c r="X50" s="76">
        <f t="shared" si="9"/>
        <v>0</v>
      </c>
      <c r="Y50" s="114">
        <f t="shared" si="10"/>
        <v>0</v>
      </c>
      <c r="Z50" s="115" t="e">
        <f t="shared" si="11"/>
        <v>#DIV/0!</v>
      </c>
      <c r="AA50" s="75" t="e">
        <f t="shared" si="12"/>
        <v>#DIV/0!</v>
      </c>
      <c r="AB50" s="75" t="e">
        <f t="shared" si="13"/>
        <v>#DIV/0!</v>
      </c>
      <c r="AC50" s="75" t="e">
        <f t="shared" si="14"/>
        <v>#DIV/0!</v>
      </c>
      <c r="AD50" s="76"/>
      <c r="AF50" s="76"/>
      <c r="AG50" s="76"/>
      <c r="AH50" s="76" t="b">
        <f t="shared" si="15"/>
        <v>1</v>
      </c>
      <c r="AK50" s="74" t="str">
        <f>'2018 1ºS - Região S e SE'!B49&amp;'2018 1ºS - Região S e SE'!D49&amp;'2018 1ºS - Região S e SE'!F49&amp;'2018 1ºS - Região S e SE'!H49&amp;'2018 1ºS - Região S e SE'!J49&amp;'2018 1ºS - Região S e SE'!L49&amp;'2018 1ºS - Região S e SE'!N49</f>
        <v/>
      </c>
      <c r="AL50" s="74" t="b">
        <f t="shared" si="17"/>
        <v>1</v>
      </c>
    </row>
    <row r="51" spans="1:41" x14ac:dyDescent="0.25">
      <c r="A51" s="8"/>
      <c r="B51" s="23"/>
      <c r="C51" s="8"/>
      <c r="D51" s="21"/>
      <c r="E51" s="21"/>
      <c r="F51" s="21"/>
      <c r="G51" s="8"/>
      <c r="H51" s="8"/>
      <c r="I51" s="8"/>
      <c r="J51" s="8"/>
      <c r="K51" s="24"/>
      <c r="L51" s="8"/>
      <c r="M51" s="21"/>
      <c r="N51" s="8"/>
      <c r="Y51" s="50"/>
      <c r="Z51" s="51"/>
      <c r="AA51" s="56"/>
      <c r="AC51" s="33"/>
      <c r="AD51" s="52"/>
      <c r="AE51" s="74"/>
      <c r="AF51" s="76"/>
      <c r="AG51" s="76"/>
    </row>
    <row r="52" spans="1:41" s="18" customFormat="1" x14ac:dyDescent="0.25">
      <c r="A52" s="1"/>
      <c r="B52" s="105"/>
      <c r="C52" s="106"/>
      <c r="D52" s="107" t="s">
        <v>76</v>
      </c>
      <c r="E52" s="108"/>
      <c r="F52" s="109"/>
      <c r="G52" s="109"/>
      <c r="H52" s="109"/>
      <c r="I52" s="109"/>
      <c r="J52" s="109"/>
      <c r="K52" s="109"/>
      <c r="L52" s="109"/>
      <c r="M52" s="109"/>
      <c r="N52" s="108"/>
      <c r="O52" s="110"/>
      <c r="P52" s="110"/>
      <c r="Q52" s="110"/>
      <c r="R52" s="110"/>
      <c r="S52" s="110"/>
      <c r="T52" s="110"/>
      <c r="U52" s="110"/>
      <c r="V52" s="110"/>
      <c r="W52" s="111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</row>
    <row r="53" spans="1:41" x14ac:dyDescent="0.25">
      <c r="A53" s="7" t="e">
        <v>#N/A</v>
      </c>
      <c r="B53" s="134">
        <v>1100</v>
      </c>
      <c r="C53" s="49"/>
      <c r="D53" s="133" t="s">
        <v>8</v>
      </c>
      <c r="F53" s="69">
        <v>365.48223350253807</v>
      </c>
      <c r="G53" s="81">
        <v>0.27777777777777768</v>
      </c>
      <c r="H53" s="69">
        <v>101.52284263959388</v>
      </c>
      <c r="I53" s="69">
        <v>263.95939086294419</v>
      </c>
      <c r="J53" s="69">
        <f>I53*$M$4</f>
        <v>3.9593908629441628</v>
      </c>
      <c r="K53" s="69">
        <v>260</v>
      </c>
      <c r="L53" s="69"/>
      <c r="M53" s="69"/>
      <c r="O53" s="68">
        <f t="shared" ref="O53:O82" si="21">VLOOKUP(B53,$B$9:$O$50,14,FALSE)</f>
        <v>389.84771573604064</v>
      </c>
      <c r="P53" s="117">
        <f>Q53/O53</f>
        <v>0.27864583333333331</v>
      </c>
      <c r="Q53" s="72">
        <f>O53-R53</f>
        <v>108.62944162436548</v>
      </c>
      <c r="R53" s="72">
        <f>T53/(1-$V$4)</f>
        <v>281.21827411167516</v>
      </c>
      <c r="S53" s="72">
        <f>R53-T53</f>
        <v>4.2182741116751572</v>
      </c>
      <c r="T53" s="73">
        <f t="shared" ref="T53:T82" si="22">IFERROR(ROUNDUP(K53+(K53*$T$4),0),0)</f>
        <v>277</v>
      </c>
      <c r="U53" s="73">
        <f t="shared" ref="U53:U82" si="23">O53*6</f>
        <v>2339.0862944162436</v>
      </c>
      <c r="V53" s="73">
        <f t="shared" ref="V53:V82" si="24">T53*6</f>
        <v>1662</v>
      </c>
      <c r="W53" s="78"/>
      <c r="X53" s="76">
        <f t="shared" ref="X53:X82" si="25">IF(Q53="",0,O53-Q53-R53)</f>
        <v>0</v>
      </c>
      <c r="Y53" s="114">
        <f t="shared" ref="Y53:Y82" si="26">IF(Q53="",O53-S53-T53,R53-S53-T53)</f>
        <v>0</v>
      </c>
      <c r="Z53" s="115">
        <f t="shared" ref="Z53:Z82" si="27">ROUND(IF(Q53="",S53/O53,S53/R53),4)</f>
        <v>1.4999999999999999E-2</v>
      </c>
      <c r="AA53" s="75">
        <f t="shared" ref="AA53:AA82" si="28">O53/F53-1</f>
        <v>6.6666666666666874E-2</v>
      </c>
      <c r="AB53" s="75">
        <f t="shared" ref="AB53:AB82" si="29">IF(R53="",AA53,R53/I53-1)</f>
        <v>6.5384615384615374E-2</v>
      </c>
      <c r="AC53" s="75">
        <f t="shared" ref="AC53:AC82" si="30">T53/K53-1</f>
        <v>6.5384615384615374E-2</v>
      </c>
      <c r="AE53" s="112" t="s">
        <v>456</v>
      </c>
      <c r="AF53" s="113" t="str">
        <f>B53&amp;D53&amp;F53&amp;G53&amp;H53&amp;I53&amp;J53&amp;K53&amp;L53&amp;M53</f>
        <v>1100Administração (B)365,4822335025380,277777777777778101,522842639594263,9593908629443,95939086294416260</v>
      </c>
      <c r="AG53" s="76" t="str">
        <f>_xlfn.IFNA(VLOOKUP(AF53,$AE$53:$AE$95,1,FALSE),"")</f>
        <v>1100Administração (B)365,4822335025380,277777777777778101,522842639594263,9593908629443,95939086294416260</v>
      </c>
      <c r="AH53" s="7" t="b">
        <f>AF53=AG53</f>
        <v>1</v>
      </c>
      <c r="AJ53" s="7" t="str">
        <f>B53&amp;D53&amp;O53&amp;P53&amp;Q53&amp;R53&amp;S53&amp;T53</f>
        <v>1100Administração (B)389,8477157360410,278645833333333108,629441624365281,2182741116754,21827411167516277</v>
      </c>
      <c r="AK53" s="7" t="str">
        <f>'Promo 1ºS - Região S e SE I'!B8&amp;'Promo 1ºS - Região S e SE I'!D8&amp;'Promo 1ºS - Região S e SE I'!F8&amp;'Promo 1ºS - Região S e SE I'!L8&amp;'Promo 1ºS - Região S e SE I'!N8&amp;'Promo 1ºS - Região S e SE I'!P8&amp;'Promo 1ºS - Região S e SE I'!R8&amp;'Promo 1ºS - Região S e SE I'!T8</f>
        <v>1100Administração (B)389,8477157360410,278645833333333108,629441624365281,2182741116754,21827411167516277</v>
      </c>
      <c r="AL53" s="74" t="b">
        <f>AJ53=AK53</f>
        <v>1</v>
      </c>
    </row>
    <row r="54" spans="1:41" x14ac:dyDescent="0.25">
      <c r="A54" s="7" t="e">
        <v>#N/A</v>
      </c>
      <c r="B54" s="134">
        <v>1124</v>
      </c>
      <c r="C54" s="8"/>
      <c r="D54" s="133" t="s">
        <v>9</v>
      </c>
      <c r="F54" s="69">
        <v>316.75126903553297</v>
      </c>
      <c r="G54" s="81">
        <v>0.32692307692307682</v>
      </c>
      <c r="H54" s="69">
        <v>103.55329949238575</v>
      </c>
      <c r="I54" s="69">
        <v>213.19796954314722</v>
      </c>
      <c r="J54" s="69">
        <f t="shared" ref="J54:J87" si="31">I54*$M$4</f>
        <v>3.1979695431472082</v>
      </c>
      <c r="K54" s="69">
        <v>210</v>
      </c>
      <c r="L54" s="69"/>
      <c r="M54" s="69"/>
      <c r="O54" s="68">
        <f t="shared" si="21"/>
        <v>338.07106598984774</v>
      </c>
      <c r="P54" s="117">
        <f t="shared" ref="P54:P82" si="32">Q54/O54</f>
        <v>0.32732732732732739</v>
      </c>
      <c r="Q54" s="72">
        <f t="shared" ref="Q54:Q82" si="33">O54-R54</f>
        <v>110.65989847715738</v>
      </c>
      <c r="R54" s="72">
        <f t="shared" ref="R54:R82" si="34">T54/(1-$V$4)</f>
        <v>227.41116751269035</v>
      </c>
      <c r="S54" s="72">
        <f t="shared" ref="S54:S82" si="35">R54-T54</f>
        <v>3.4111675126903549</v>
      </c>
      <c r="T54" s="73">
        <f t="shared" si="22"/>
        <v>224</v>
      </c>
      <c r="U54" s="73">
        <f t="shared" si="23"/>
        <v>2028.4263959390864</v>
      </c>
      <c r="V54" s="73">
        <f t="shared" si="24"/>
        <v>1344</v>
      </c>
      <c r="W54" s="78"/>
      <c r="X54" s="76">
        <f t="shared" si="25"/>
        <v>0</v>
      </c>
      <c r="Y54" s="114">
        <f t="shared" si="26"/>
        <v>0</v>
      </c>
      <c r="Z54" s="115">
        <f t="shared" si="27"/>
        <v>1.4999999999999999E-2</v>
      </c>
      <c r="AA54" s="75">
        <f t="shared" si="28"/>
        <v>6.7307692307692513E-2</v>
      </c>
      <c r="AB54" s="75">
        <f t="shared" si="29"/>
        <v>6.6666666666666652E-2</v>
      </c>
      <c r="AC54" s="75">
        <f t="shared" si="30"/>
        <v>6.6666666666666652E-2</v>
      </c>
      <c r="AE54" s="112" t="s">
        <v>457</v>
      </c>
      <c r="AF54" s="113" t="str">
        <f t="shared" ref="AF54:AF82" si="36">B54&amp;D54&amp;F54&amp;G54&amp;H54&amp;I54&amp;J54&amp;K54&amp;L54&amp;M54</f>
        <v>1124Análise e Desenvolvimento de Sistemas (T)316,7512690355330,326923076923077103,553299492386213,1979695431473,19796954314721210</v>
      </c>
      <c r="AG54" s="76" t="str">
        <f t="shared" ref="AG54:AG82" si="37">_xlfn.IFNA(VLOOKUP(AF54,$AE$53:$AE$95,1,FALSE),"")</f>
        <v>1124Análise e Desenvolvimento de Sistemas (T)316,7512690355330,326923076923077103,553299492386213,1979695431473,19796954314721210</v>
      </c>
      <c r="AH54" s="7" t="b">
        <f t="shared" ref="AH54:AH95" si="38">AF54=AG54</f>
        <v>1</v>
      </c>
      <c r="AJ54" s="7" t="str">
        <f t="shared" ref="AJ54:AJ95" si="39">B54&amp;D54&amp;O54&amp;P54&amp;Q54&amp;R54&amp;S54&amp;T54</f>
        <v>1124Análise e Desenvolvimento de Sistemas (T)338,0710659898480,327327327327327110,659898477157227,411167512693,41116751269035224</v>
      </c>
      <c r="AK54" s="7" t="str">
        <f>'Promo 1ºS - Região S e SE I'!B9&amp;'Promo 1ºS - Região S e SE I'!D9&amp;'Promo 1ºS - Região S e SE I'!F9&amp;'Promo 1ºS - Região S e SE I'!L9&amp;'Promo 1ºS - Região S e SE I'!N9&amp;'Promo 1ºS - Região S e SE I'!P9&amp;'Promo 1ºS - Região S e SE I'!R9&amp;'Promo 1ºS - Região S e SE I'!T9</f>
        <v>1124Análise e Desenvolvimento de Sistemas (T)338,0710659898480,327327327327327110,659898477157227,411167512693,41116751269035224</v>
      </c>
      <c r="AL54" s="74" t="b">
        <f t="shared" ref="AL54:AL95" si="40">AJ54=AK54</f>
        <v>1</v>
      </c>
    </row>
    <row r="55" spans="1:41" x14ac:dyDescent="0.25">
      <c r="A55" s="7">
        <v>1133</v>
      </c>
      <c r="B55" s="134">
        <v>1133</v>
      </c>
      <c r="C55" s="8"/>
      <c r="D55" s="133" t="s">
        <v>55</v>
      </c>
      <c r="F55" s="69">
        <v>312.69035532994923</v>
      </c>
      <c r="G55" s="81">
        <v>0.31818181818181812</v>
      </c>
      <c r="H55" s="69">
        <v>99.492385786802004</v>
      </c>
      <c r="I55" s="69">
        <v>213.19796954314722</v>
      </c>
      <c r="J55" s="69">
        <f t="shared" si="31"/>
        <v>3.1979695431472082</v>
      </c>
      <c r="K55" s="69">
        <v>210</v>
      </c>
      <c r="L55" s="69"/>
      <c r="M55" s="69"/>
      <c r="O55" s="68">
        <f t="shared" si="21"/>
        <v>334.01015228426394</v>
      </c>
      <c r="P55" s="117">
        <f t="shared" si="32"/>
        <v>0.31914893617021273</v>
      </c>
      <c r="Q55" s="72">
        <f t="shared" si="33"/>
        <v>106.59898477157358</v>
      </c>
      <c r="R55" s="72">
        <f t="shared" si="34"/>
        <v>227.41116751269035</v>
      </c>
      <c r="S55" s="72">
        <f t="shared" si="35"/>
        <v>3.4111675126903549</v>
      </c>
      <c r="T55" s="73">
        <f t="shared" si="22"/>
        <v>224</v>
      </c>
      <c r="U55" s="73">
        <f t="shared" si="23"/>
        <v>2004.0609137055835</v>
      </c>
      <c r="V55" s="73">
        <f t="shared" si="24"/>
        <v>1344</v>
      </c>
      <c r="W55" s="78"/>
      <c r="X55" s="76">
        <f t="shared" si="25"/>
        <v>0</v>
      </c>
      <c r="Y55" s="114">
        <f t="shared" si="26"/>
        <v>0</v>
      </c>
      <c r="Z55" s="115">
        <f t="shared" si="27"/>
        <v>1.4999999999999999E-2</v>
      </c>
      <c r="AA55" s="75">
        <f t="shared" si="28"/>
        <v>6.8181818181818121E-2</v>
      </c>
      <c r="AB55" s="75">
        <f t="shared" si="29"/>
        <v>6.6666666666666652E-2</v>
      </c>
      <c r="AC55" s="75">
        <f t="shared" si="30"/>
        <v>6.6666666666666652E-2</v>
      </c>
      <c r="AE55" s="112" t="s">
        <v>458</v>
      </c>
      <c r="AF55" s="113" t="str">
        <f t="shared" si="36"/>
        <v>1133Análise e Desenvolvimento de Sistemas (T) (Online)312,6903553299490,31818181818181899,492385786802213,1979695431473,19796954314721210</v>
      </c>
      <c r="AG55" s="76" t="str">
        <f t="shared" si="37"/>
        <v>1133Análise e Desenvolvimento de Sistemas (T) (Online)312,6903553299490,31818181818181899,492385786802213,1979695431473,19796954314721210</v>
      </c>
      <c r="AH55" s="7" t="b">
        <f t="shared" si="38"/>
        <v>1</v>
      </c>
      <c r="AJ55" s="7" t="str">
        <f t="shared" si="39"/>
        <v>1133Análise e Desenvolvimento de Sistemas (T) (Online)334,0101522842640,319148936170213106,598984771574227,411167512693,41116751269035224</v>
      </c>
      <c r="AK55" s="7" t="str">
        <f>'Promo 1ºS - Região S e SE I'!B10&amp;'Promo 1ºS - Região S e SE I'!D10&amp;'Promo 1ºS - Região S e SE I'!F10&amp;'Promo 1ºS - Região S e SE I'!L10&amp;'Promo 1ºS - Região S e SE I'!N10&amp;'Promo 1ºS - Região S e SE I'!P10&amp;'Promo 1ºS - Região S e SE I'!R10&amp;'Promo 1ºS - Região S e SE I'!T10</f>
        <v>1133Análise e Desenvolvimento de Sistemas (T) (Online)334,0101522842640,319148936170213106,598984771574227,411167512693,41116751269035224</v>
      </c>
      <c r="AL55" s="74" t="b">
        <f t="shared" si="40"/>
        <v>1</v>
      </c>
    </row>
    <row r="56" spans="1:41" x14ac:dyDescent="0.25">
      <c r="A56" s="7">
        <v>2007</v>
      </c>
      <c r="B56" s="134">
        <v>2007</v>
      </c>
      <c r="C56" s="8"/>
      <c r="D56" s="133" t="s">
        <v>52</v>
      </c>
      <c r="F56" s="69">
        <v>312.69035532994923</v>
      </c>
      <c r="G56" s="81">
        <v>0.31818181818181812</v>
      </c>
      <c r="H56" s="69">
        <v>99.492385786802004</v>
      </c>
      <c r="I56" s="69">
        <v>213.19796954314722</v>
      </c>
      <c r="J56" s="69">
        <f t="shared" si="31"/>
        <v>3.1979695431472082</v>
      </c>
      <c r="K56" s="69">
        <v>210</v>
      </c>
      <c r="L56" s="69"/>
      <c r="M56" s="69"/>
      <c r="O56" s="68">
        <f t="shared" si="21"/>
        <v>334.01015228426394</v>
      </c>
      <c r="P56" s="117">
        <f t="shared" si="32"/>
        <v>0.31914893617021273</v>
      </c>
      <c r="Q56" s="72">
        <f t="shared" si="33"/>
        <v>106.59898477157358</v>
      </c>
      <c r="R56" s="72">
        <f t="shared" si="34"/>
        <v>227.41116751269035</v>
      </c>
      <c r="S56" s="72">
        <f t="shared" si="35"/>
        <v>3.4111675126903549</v>
      </c>
      <c r="T56" s="73">
        <f t="shared" si="22"/>
        <v>224</v>
      </c>
      <c r="U56" s="73">
        <f t="shared" si="23"/>
        <v>2004.0609137055835</v>
      </c>
      <c r="V56" s="73">
        <f t="shared" si="24"/>
        <v>1344</v>
      </c>
      <c r="W56" s="78"/>
      <c r="X56" s="76">
        <f t="shared" si="25"/>
        <v>0</v>
      </c>
      <c r="Y56" s="114">
        <f t="shared" si="26"/>
        <v>0</v>
      </c>
      <c r="Z56" s="115">
        <f t="shared" si="27"/>
        <v>1.4999999999999999E-2</v>
      </c>
      <c r="AA56" s="75">
        <f t="shared" si="28"/>
        <v>6.8181818181818121E-2</v>
      </c>
      <c r="AB56" s="75">
        <f t="shared" si="29"/>
        <v>6.6666666666666652E-2</v>
      </c>
      <c r="AC56" s="75">
        <f t="shared" si="30"/>
        <v>6.6666666666666652E-2</v>
      </c>
      <c r="AE56" s="112" t="s">
        <v>459</v>
      </c>
      <c r="AF56" s="113" t="str">
        <f t="shared" si="36"/>
        <v>2007Ciências Biológicas (Segunda Licenciatura)312,6903553299490,31818181818181899,492385786802213,1979695431473,19796954314721210</v>
      </c>
      <c r="AG56" s="76" t="str">
        <f t="shared" si="37"/>
        <v>2007Ciências Biológicas (Segunda Licenciatura)312,6903553299490,31818181818181899,492385786802213,1979695431473,19796954314721210</v>
      </c>
      <c r="AH56" s="7" t="b">
        <f t="shared" si="38"/>
        <v>1</v>
      </c>
      <c r="AJ56" s="7" t="str">
        <f t="shared" si="39"/>
        <v>2007Ciências Biológicas (Segunda Licenciatura)334,0101522842640,319148936170213106,598984771574227,411167512693,41116751269035224</v>
      </c>
      <c r="AK56" s="7" t="str">
        <f>'Promo 1ºS - Região S e SE I'!B11&amp;'Promo 1ºS - Região S e SE I'!D11&amp;'Promo 1ºS - Região S e SE I'!F11&amp;'Promo 1ºS - Região S e SE I'!L11&amp;'Promo 1ºS - Região S e SE I'!N11&amp;'Promo 1ºS - Região S e SE I'!P11&amp;'Promo 1ºS - Região S e SE I'!R11&amp;'Promo 1ºS - Região S e SE I'!T11</f>
        <v>2007Ciências Biológicas (Segunda Licenciatura)334,0101522842640,319148936170213106,598984771574227,411167512693,41116751269035224</v>
      </c>
      <c r="AL56" s="74" t="b">
        <f t="shared" si="40"/>
        <v>1</v>
      </c>
    </row>
    <row r="57" spans="1:41" x14ac:dyDescent="0.25">
      <c r="A57" s="7">
        <v>1116</v>
      </c>
      <c r="B57" s="134">
        <v>1116</v>
      </c>
      <c r="C57" s="8"/>
      <c r="D57" s="133" t="s">
        <v>50</v>
      </c>
      <c r="F57" s="69">
        <v>328.93401015228426</v>
      </c>
      <c r="G57" s="81">
        <v>0.3518518518518518</v>
      </c>
      <c r="H57" s="69">
        <v>115.73604060913704</v>
      </c>
      <c r="I57" s="69">
        <v>213.19796954314722</v>
      </c>
      <c r="J57" s="69">
        <f t="shared" si="31"/>
        <v>3.1979695431472082</v>
      </c>
      <c r="K57" s="69">
        <v>210</v>
      </c>
      <c r="L57" s="69"/>
      <c r="M57" s="69"/>
      <c r="O57" s="68">
        <f t="shared" si="21"/>
        <v>351.26903553299491</v>
      </c>
      <c r="P57" s="117">
        <f t="shared" si="32"/>
        <v>0.35260115606936415</v>
      </c>
      <c r="Q57" s="72">
        <f t="shared" si="33"/>
        <v>123.85786802030455</v>
      </c>
      <c r="R57" s="72">
        <f t="shared" si="34"/>
        <v>227.41116751269035</v>
      </c>
      <c r="S57" s="72">
        <f t="shared" si="35"/>
        <v>3.4111675126903549</v>
      </c>
      <c r="T57" s="73">
        <f t="shared" si="22"/>
        <v>224</v>
      </c>
      <c r="U57" s="73">
        <f t="shared" si="23"/>
        <v>2107.6142131979695</v>
      </c>
      <c r="V57" s="73">
        <f t="shared" si="24"/>
        <v>1344</v>
      </c>
      <c r="W57" s="78"/>
      <c r="X57" s="76">
        <f t="shared" si="25"/>
        <v>0</v>
      </c>
      <c r="Y57" s="114">
        <f t="shared" si="26"/>
        <v>0</v>
      </c>
      <c r="Z57" s="115">
        <f t="shared" si="27"/>
        <v>1.4999999999999999E-2</v>
      </c>
      <c r="AA57" s="75">
        <f t="shared" si="28"/>
        <v>6.7901234567901092E-2</v>
      </c>
      <c r="AB57" s="75">
        <f t="shared" si="29"/>
        <v>6.6666666666666652E-2</v>
      </c>
      <c r="AC57" s="75">
        <f t="shared" si="30"/>
        <v>6.6666666666666652E-2</v>
      </c>
      <c r="AE57" s="112" t="s">
        <v>460</v>
      </c>
      <c r="AF57" s="113" t="str">
        <f t="shared" si="36"/>
        <v>1116Ciências Contábeis (B) (Online)328,9340101522840,351851851851852115,736040609137213,1979695431473,19796954314721210</v>
      </c>
      <c r="AG57" s="76" t="str">
        <f t="shared" si="37"/>
        <v>1116Ciências Contábeis (B) (Online)328,9340101522840,351851851851852115,736040609137213,1979695431473,19796954314721210</v>
      </c>
      <c r="AH57" s="7" t="b">
        <f t="shared" si="38"/>
        <v>1</v>
      </c>
      <c r="AJ57" s="7" t="str">
        <f t="shared" si="39"/>
        <v>1116Ciências Contábeis (B) (Online)351,2690355329950,352601156069364123,857868020305227,411167512693,41116751269035224</v>
      </c>
      <c r="AK57" s="7" t="str">
        <f>'Promo 1ºS - Região S e SE I'!B12&amp;'Promo 1ºS - Região S e SE I'!D12&amp;'Promo 1ºS - Região S e SE I'!F12&amp;'Promo 1ºS - Região S e SE I'!L12&amp;'Promo 1ºS - Região S e SE I'!N12&amp;'Promo 1ºS - Região S e SE I'!P12&amp;'Promo 1ºS - Região S e SE I'!R12&amp;'Promo 1ºS - Região S e SE I'!T12</f>
        <v>1116Ciências Contábeis (B) (Online)351,2690355329950,352601156069364123,857868020305227,411167512693,41116751269035224</v>
      </c>
      <c r="AL57" s="74" t="b">
        <f t="shared" si="40"/>
        <v>1</v>
      </c>
    </row>
    <row r="58" spans="1:41" x14ac:dyDescent="0.25">
      <c r="A58" s="7">
        <v>1107</v>
      </c>
      <c r="B58" s="135">
        <v>1107</v>
      </c>
      <c r="C58" s="93"/>
      <c r="D58" s="136" t="s">
        <v>10</v>
      </c>
      <c r="F58" s="69">
        <v>329.94923857868019</v>
      </c>
      <c r="G58" s="95">
        <v>0.29230769230769227</v>
      </c>
      <c r="H58" s="69">
        <v>96.446700507614196</v>
      </c>
      <c r="I58" s="69">
        <v>233.502538071066</v>
      </c>
      <c r="J58" s="69">
        <f t="shared" si="31"/>
        <v>3.5025380710659899</v>
      </c>
      <c r="K58" s="69">
        <v>230</v>
      </c>
      <c r="L58" s="69"/>
      <c r="M58" s="69"/>
      <c r="O58" s="68">
        <f t="shared" si="21"/>
        <v>352.28426395939084</v>
      </c>
      <c r="P58" s="117">
        <f t="shared" si="32"/>
        <v>0.29394812680115273</v>
      </c>
      <c r="Q58" s="72">
        <f t="shared" si="33"/>
        <v>103.55329949238578</v>
      </c>
      <c r="R58" s="72">
        <f t="shared" si="34"/>
        <v>248.73096446700507</v>
      </c>
      <c r="S58" s="72">
        <f t="shared" si="35"/>
        <v>3.7309644670050659</v>
      </c>
      <c r="T58" s="73">
        <f t="shared" si="22"/>
        <v>245</v>
      </c>
      <c r="U58" s="73">
        <f t="shared" si="23"/>
        <v>2113.7055837563448</v>
      </c>
      <c r="V58" s="73">
        <f t="shared" si="24"/>
        <v>1470</v>
      </c>
      <c r="W58" s="78"/>
      <c r="X58" s="76">
        <f t="shared" si="25"/>
        <v>0</v>
      </c>
      <c r="Y58" s="114">
        <f t="shared" si="26"/>
        <v>0</v>
      </c>
      <c r="Z58" s="115">
        <f t="shared" si="27"/>
        <v>1.4999999999999999E-2</v>
      </c>
      <c r="AA58" s="75">
        <f t="shared" si="28"/>
        <v>6.7692307692307718E-2</v>
      </c>
      <c r="AB58" s="75">
        <f t="shared" si="29"/>
        <v>6.5217391304347672E-2</v>
      </c>
      <c r="AC58" s="75">
        <f t="shared" si="30"/>
        <v>6.5217391304347894E-2</v>
      </c>
      <c r="AE58" s="112" t="s">
        <v>461</v>
      </c>
      <c r="AF58" s="113" t="str">
        <f t="shared" si="36"/>
        <v>1107Ciências Sociais (L)329,949238578680,29230769230769296,4467005076142233,5025380710663,50253807106599230</v>
      </c>
      <c r="AG58" s="76" t="str">
        <f t="shared" si="37"/>
        <v>1107Ciências Sociais (L)329,949238578680,29230769230769296,4467005076142233,5025380710663,50253807106599230</v>
      </c>
      <c r="AH58" s="7" t="b">
        <f t="shared" si="38"/>
        <v>1</v>
      </c>
      <c r="AJ58" s="7" t="str">
        <f t="shared" si="39"/>
        <v>1107Ciências Sociais (L)352,2842639593910,293948126801153103,553299492386248,7309644670053,73096446700507245</v>
      </c>
      <c r="AK58" s="7" t="str">
        <f>'Promo 1ºS - Região S e SE I'!B13&amp;'Promo 1ºS - Região S e SE I'!D13&amp;'Promo 1ºS - Região S e SE I'!F13&amp;'Promo 1ºS - Região S e SE I'!L13&amp;'Promo 1ºS - Região S e SE I'!N13&amp;'Promo 1ºS - Região S e SE I'!P13&amp;'Promo 1ºS - Região S e SE I'!R13&amp;'Promo 1ºS - Região S e SE I'!T13</f>
        <v>1107Ciências Sociais (L)352,2842639593910,293948126801153103,553299492386248,7309644670053,73096446700507245</v>
      </c>
      <c r="AL58" s="74" t="b">
        <f t="shared" si="40"/>
        <v>1</v>
      </c>
    </row>
    <row r="59" spans="1:41" x14ac:dyDescent="0.25">
      <c r="A59" s="7">
        <v>2008</v>
      </c>
      <c r="B59" s="134">
        <v>2008</v>
      </c>
      <c r="C59" s="8"/>
      <c r="D59" s="133" t="s">
        <v>36</v>
      </c>
      <c r="F59" s="69">
        <v>312.69035532994923</v>
      </c>
      <c r="G59" s="81">
        <v>0.31818181818181812</v>
      </c>
      <c r="H59" s="69">
        <v>99.492385786802004</v>
      </c>
      <c r="I59" s="69">
        <v>213.19796954314722</v>
      </c>
      <c r="J59" s="69">
        <f t="shared" si="31"/>
        <v>3.1979695431472082</v>
      </c>
      <c r="K59" s="69">
        <v>210</v>
      </c>
      <c r="L59" s="69"/>
      <c r="M59" s="69"/>
      <c r="O59" s="68">
        <f t="shared" si="21"/>
        <v>334.01015228426394</v>
      </c>
      <c r="P59" s="117">
        <f t="shared" si="32"/>
        <v>0.31914893617021273</v>
      </c>
      <c r="Q59" s="72">
        <f t="shared" si="33"/>
        <v>106.59898477157358</v>
      </c>
      <c r="R59" s="72">
        <f t="shared" si="34"/>
        <v>227.41116751269035</v>
      </c>
      <c r="S59" s="72">
        <f t="shared" si="35"/>
        <v>3.4111675126903549</v>
      </c>
      <c r="T59" s="73">
        <f t="shared" si="22"/>
        <v>224</v>
      </c>
      <c r="U59" s="73">
        <f t="shared" si="23"/>
        <v>2004.0609137055835</v>
      </c>
      <c r="V59" s="73">
        <f t="shared" si="24"/>
        <v>1344</v>
      </c>
      <c r="W59" s="78"/>
      <c r="X59" s="76">
        <f t="shared" si="25"/>
        <v>0</v>
      </c>
      <c r="Y59" s="114">
        <f t="shared" si="26"/>
        <v>0</v>
      </c>
      <c r="Z59" s="115">
        <f t="shared" si="27"/>
        <v>1.4999999999999999E-2</v>
      </c>
      <c r="AA59" s="75">
        <f t="shared" si="28"/>
        <v>6.8181818181818121E-2</v>
      </c>
      <c r="AB59" s="75">
        <f t="shared" si="29"/>
        <v>6.6666666666666652E-2</v>
      </c>
      <c r="AC59" s="75">
        <f t="shared" si="30"/>
        <v>6.6666666666666652E-2</v>
      </c>
      <c r="AE59" s="112" t="s">
        <v>462</v>
      </c>
      <c r="AF59" s="113" t="str">
        <f t="shared" si="36"/>
        <v>2008Ciências Sociais (Segunda Licenciatura)312,6903553299490,31818181818181899,492385786802213,1979695431473,19796954314721210</v>
      </c>
      <c r="AG59" s="76" t="str">
        <f t="shared" si="37"/>
        <v>2008Ciências Sociais (Segunda Licenciatura)312,6903553299490,31818181818181899,492385786802213,1979695431473,19796954314721210</v>
      </c>
      <c r="AH59" s="7" t="b">
        <f t="shared" si="38"/>
        <v>1</v>
      </c>
      <c r="AJ59" s="7" t="str">
        <f t="shared" si="39"/>
        <v>2008Ciências Sociais (Segunda Licenciatura)334,0101522842640,319148936170213106,598984771574227,411167512693,41116751269035224</v>
      </c>
      <c r="AK59" s="7" t="str">
        <f>'Promo 1ºS - Região S e SE I'!B14&amp;'Promo 1ºS - Região S e SE I'!D14&amp;'Promo 1ºS - Região S e SE I'!F14&amp;'Promo 1ºS - Região S e SE I'!L14&amp;'Promo 1ºS - Região S e SE I'!N14&amp;'Promo 1ºS - Região S e SE I'!P14&amp;'Promo 1ºS - Região S e SE I'!R14&amp;'Promo 1ºS - Região S e SE I'!T14</f>
        <v>2008Ciências Sociais (Segunda Licenciatura)334,0101522842640,319148936170213106,598984771574227,411167512693,41116751269035224</v>
      </c>
      <c r="AL59" s="74" t="b">
        <f t="shared" si="40"/>
        <v>1</v>
      </c>
    </row>
    <row r="60" spans="1:41" x14ac:dyDescent="0.25">
      <c r="A60" s="7">
        <v>1112</v>
      </c>
      <c r="B60" s="134">
        <v>1112</v>
      </c>
      <c r="C60" s="8"/>
      <c r="D60" s="133" t="s">
        <v>11</v>
      </c>
      <c r="F60" s="69">
        <v>316.75126903553297</v>
      </c>
      <c r="G60" s="81">
        <v>0.32692307692307682</v>
      </c>
      <c r="H60" s="69">
        <v>103.55329949238575</v>
      </c>
      <c r="I60" s="69">
        <v>213.19796954314722</v>
      </c>
      <c r="J60" s="69">
        <f t="shared" si="31"/>
        <v>3.1979695431472082</v>
      </c>
      <c r="K60" s="69">
        <v>210</v>
      </c>
      <c r="L60" s="69"/>
      <c r="M60" s="69"/>
      <c r="O60" s="68">
        <f t="shared" si="21"/>
        <v>338.07106598984774</v>
      </c>
      <c r="P60" s="117">
        <f t="shared" si="32"/>
        <v>0.32732732732732739</v>
      </c>
      <c r="Q60" s="72">
        <f t="shared" si="33"/>
        <v>110.65989847715738</v>
      </c>
      <c r="R60" s="72">
        <f t="shared" si="34"/>
        <v>227.41116751269035</v>
      </c>
      <c r="S60" s="72">
        <f t="shared" si="35"/>
        <v>3.4111675126903549</v>
      </c>
      <c r="T60" s="73">
        <f t="shared" si="22"/>
        <v>224</v>
      </c>
      <c r="U60" s="73">
        <f t="shared" si="23"/>
        <v>2028.4263959390864</v>
      </c>
      <c r="V60" s="73">
        <f t="shared" si="24"/>
        <v>1344</v>
      </c>
      <c r="W60" s="78"/>
      <c r="X60" s="76">
        <f t="shared" si="25"/>
        <v>0</v>
      </c>
      <c r="Y60" s="114">
        <f t="shared" si="26"/>
        <v>0</v>
      </c>
      <c r="Z60" s="115">
        <f t="shared" si="27"/>
        <v>1.4999999999999999E-2</v>
      </c>
      <c r="AA60" s="75">
        <f t="shared" si="28"/>
        <v>6.7307692307692513E-2</v>
      </c>
      <c r="AB60" s="75">
        <f t="shared" si="29"/>
        <v>6.6666666666666652E-2</v>
      </c>
      <c r="AC60" s="75">
        <f t="shared" si="30"/>
        <v>6.6666666666666652E-2</v>
      </c>
      <c r="AE60" s="112" t="s">
        <v>463</v>
      </c>
      <c r="AF60" s="113" t="str">
        <f t="shared" si="36"/>
        <v>1112Gestão Ambiental (T)316,7512690355330,326923076923077103,553299492386213,1979695431473,19796954314721210</v>
      </c>
      <c r="AG60" s="76" t="str">
        <f t="shared" si="37"/>
        <v>1112Gestão Ambiental (T)316,7512690355330,326923076923077103,553299492386213,1979695431473,19796954314721210</v>
      </c>
      <c r="AH60" s="7" t="b">
        <f t="shared" si="38"/>
        <v>1</v>
      </c>
      <c r="AJ60" s="7" t="str">
        <f t="shared" si="39"/>
        <v>1112Gestão Ambiental (T)338,0710659898480,327327327327327110,659898477157227,411167512693,41116751269035224</v>
      </c>
      <c r="AK60" s="7" t="str">
        <f>'Promo 1ºS - Região S e SE I'!B15&amp;'Promo 1ºS - Região S e SE I'!D15&amp;'Promo 1ºS - Região S e SE I'!F15&amp;'Promo 1ºS - Região S e SE I'!L15&amp;'Promo 1ºS - Região S e SE I'!N15&amp;'Promo 1ºS - Região S e SE I'!P15&amp;'Promo 1ºS - Região S e SE I'!R15&amp;'Promo 1ºS - Região S e SE I'!T15</f>
        <v>1112Gestão Ambiental (T)338,0710659898480,327327327327327110,659898477157227,411167512693,41116751269035224</v>
      </c>
      <c r="AL60" s="74" t="b">
        <f t="shared" si="40"/>
        <v>1</v>
      </c>
    </row>
    <row r="61" spans="1:41" x14ac:dyDescent="0.25">
      <c r="A61" s="7">
        <v>1117</v>
      </c>
      <c r="B61" s="134">
        <v>1117</v>
      </c>
      <c r="C61" s="8"/>
      <c r="D61" s="133" t="s">
        <v>43</v>
      </c>
      <c r="F61" s="69">
        <v>312.69035532994923</v>
      </c>
      <c r="G61" s="81">
        <v>0.31818181818181812</v>
      </c>
      <c r="H61" s="69">
        <v>99.492385786802004</v>
      </c>
      <c r="I61" s="69">
        <v>213.19796954314722</v>
      </c>
      <c r="J61" s="69">
        <f t="shared" si="31"/>
        <v>3.1979695431472082</v>
      </c>
      <c r="K61" s="69">
        <v>210</v>
      </c>
      <c r="L61" s="69"/>
      <c r="M61" s="69"/>
      <c r="O61" s="68">
        <f t="shared" si="21"/>
        <v>334.01015228426394</v>
      </c>
      <c r="P61" s="117">
        <f t="shared" si="32"/>
        <v>0.31914893617021273</v>
      </c>
      <c r="Q61" s="72">
        <f t="shared" si="33"/>
        <v>106.59898477157358</v>
      </c>
      <c r="R61" s="72">
        <f t="shared" si="34"/>
        <v>227.41116751269035</v>
      </c>
      <c r="S61" s="72">
        <f t="shared" si="35"/>
        <v>3.4111675126903549</v>
      </c>
      <c r="T61" s="73">
        <f t="shared" si="22"/>
        <v>224</v>
      </c>
      <c r="U61" s="73">
        <f t="shared" si="23"/>
        <v>2004.0609137055835</v>
      </c>
      <c r="V61" s="73">
        <f t="shared" si="24"/>
        <v>1344</v>
      </c>
      <c r="W61" s="78"/>
      <c r="X61" s="76">
        <f t="shared" si="25"/>
        <v>0</v>
      </c>
      <c r="Y61" s="114">
        <f t="shared" si="26"/>
        <v>0</v>
      </c>
      <c r="Z61" s="115">
        <f t="shared" si="27"/>
        <v>1.4999999999999999E-2</v>
      </c>
      <c r="AA61" s="75">
        <f t="shared" si="28"/>
        <v>6.8181818181818121E-2</v>
      </c>
      <c r="AB61" s="75">
        <f t="shared" si="29"/>
        <v>6.6666666666666652E-2</v>
      </c>
      <c r="AC61" s="75">
        <f t="shared" si="30"/>
        <v>6.6666666666666652E-2</v>
      </c>
      <c r="AE61" s="112" t="s">
        <v>464</v>
      </c>
      <c r="AF61" s="113" t="str">
        <f t="shared" si="36"/>
        <v>1117Gestão Comercial (T) (Online)312,6903553299490,31818181818181899,492385786802213,1979695431473,19796954314721210</v>
      </c>
      <c r="AG61" s="76" t="str">
        <f t="shared" si="37"/>
        <v>1117Gestão Comercial (T) (Online)312,6903553299490,31818181818181899,492385786802213,1979695431473,19796954314721210</v>
      </c>
      <c r="AH61" s="7" t="b">
        <f t="shared" si="38"/>
        <v>1</v>
      </c>
      <c r="AJ61" s="7" t="str">
        <f t="shared" si="39"/>
        <v>1117Gestão Comercial (T) (Online)334,0101522842640,319148936170213106,598984771574227,411167512693,41116751269035224</v>
      </c>
      <c r="AK61" s="7" t="str">
        <f>'Promo 1ºS - Região S e SE I'!B16&amp;'Promo 1ºS - Região S e SE I'!D16&amp;'Promo 1ºS - Região S e SE I'!F16&amp;'Promo 1ºS - Região S e SE I'!L16&amp;'Promo 1ºS - Região S e SE I'!N16&amp;'Promo 1ºS - Região S e SE I'!P16&amp;'Promo 1ºS - Região S e SE I'!R16&amp;'Promo 1ºS - Região S e SE I'!T16</f>
        <v>1117Gestão Comercial (T) (Online)334,0101522842640,319148936170213106,598984771574227,411167512693,41116751269035224</v>
      </c>
      <c r="AL61" s="74" t="b">
        <f t="shared" si="40"/>
        <v>1</v>
      </c>
    </row>
    <row r="62" spans="1:41" x14ac:dyDescent="0.25">
      <c r="A62" s="7" t="e">
        <v>#N/A</v>
      </c>
      <c r="B62" s="134">
        <v>1129</v>
      </c>
      <c r="C62" s="8"/>
      <c r="D62" s="133" t="s">
        <v>56</v>
      </c>
      <c r="F62" s="69">
        <v>312.69035532994923</v>
      </c>
      <c r="G62" s="81">
        <v>0.31818181818181812</v>
      </c>
      <c r="H62" s="69">
        <v>99.492385786802004</v>
      </c>
      <c r="I62" s="69">
        <v>213.19796954314722</v>
      </c>
      <c r="J62" s="69">
        <f t="shared" si="31"/>
        <v>3.1979695431472082</v>
      </c>
      <c r="K62" s="69">
        <v>210</v>
      </c>
      <c r="L62" s="69"/>
      <c r="M62" s="69"/>
      <c r="O62" s="68">
        <f t="shared" si="21"/>
        <v>334.01015228426394</v>
      </c>
      <c r="P62" s="117">
        <f t="shared" si="32"/>
        <v>0.31914893617021273</v>
      </c>
      <c r="Q62" s="72">
        <f t="shared" si="33"/>
        <v>106.59898477157358</v>
      </c>
      <c r="R62" s="72">
        <f t="shared" si="34"/>
        <v>227.41116751269035</v>
      </c>
      <c r="S62" s="72">
        <f t="shared" si="35"/>
        <v>3.4111675126903549</v>
      </c>
      <c r="T62" s="73">
        <f t="shared" si="22"/>
        <v>224</v>
      </c>
      <c r="U62" s="73">
        <f t="shared" si="23"/>
        <v>2004.0609137055835</v>
      </c>
      <c r="V62" s="73">
        <f t="shared" si="24"/>
        <v>1344</v>
      </c>
      <c r="W62" s="78"/>
      <c r="X62" s="76">
        <f t="shared" si="25"/>
        <v>0</v>
      </c>
      <c r="Y62" s="114">
        <f t="shared" si="26"/>
        <v>0</v>
      </c>
      <c r="Z62" s="115">
        <f t="shared" si="27"/>
        <v>1.4999999999999999E-2</v>
      </c>
      <c r="AA62" s="75">
        <f t="shared" si="28"/>
        <v>6.8181818181818121E-2</v>
      </c>
      <c r="AB62" s="75">
        <f t="shared" si="29"/>
        <v>6.6666666666666652E-2</v>
      </c>
      <c r="AC62" s="75">
        <f t="shared" si="30"/>
        <v>6.6666666666666652E-2</v>
      </c>
      <c r="AE62" s="112" t="s">
        <v>465</v>
      </c>
      <c r="AF62" s="113" t="str">
        <f t="shared" si="36"/>
        <v>1129Gestão Hospitalar (T) (Online)312,6903553299490,31818181818181899,492385786802213,1979695431473,19796954314721210</v>
      </c>
      <c r="AG62" s="76" t="str">
        <f t="shared" si="37"/>
        <v>1129Gestão Hospitalar (T) (Online)312,6903553299490,31818181818181899,492385786802213,1979695431473,19796954314721210</v>
      </c>
      <c r="AH62" s="7" t="b">
        <f t="shared" si="38"/>
        <v>1</v>
      </c>
      <c r="AJ62" s="7" t="str">
        <f t="shared" si="39"/>
        <v>1129Gestão Hospitalar (T) (Online)334,0101522842640,319148936170213106,598984771574227,411167512693,41116751269035224</v>
      </c>
      <c r="AK62" s="7" t="str">
        <f>'Promo 1ºS - Região S e SE I'!B17&amp;'Promo 1ºS - Região S e SE I'!D17&amp;'Promo 1ºS - Região S e SE I'!F17&amp;'Promo 1ºS - Região S e SE I'!L17&amp;'Promo 1ºS - Região S e SE I'!N17&amp;'Promo 1ºS - Região S e SE I'!P17&amp;'Promo 1ºS - Região S e SE I'!R17&amp;'Promo 1ºS - Região S e SE I'!T17</f>
        <v>1129Gestão Hospitalar (T) (Online)334,0101522842640,319148936170213106,598984771574227,411167512693,41116751269035224</v>
      </c>
      <c r="AL62" s="74" t="b">
        <f t="shared" si="40"/>
        <v>1</v>
      </c>
    </row>
    <row r="63" spans="1:41" x14ac:dyDescent="0.25">
      <c r="A63" s="7">
        <v>1120</v>
      </c>
      <c r="B63" s="134">
        <v>1120</v>
      </c>
      <c r="C63" s="8"/>
      <c r="D63" s="133" t="s">
        <v>44</v>
      </c>
      <c r="F63" s="69">
        <v>312.69035532994923</v>
      </c>
      <c r="G63" s="81">
        <v>0.31818181818181812</v>
      </c>
      <c r="H63" s="69">
        <v>99.492385786802004</v>
      </c>
      <c r="I63" s="69">
        <v>213.19796954314722</v>
      </c>
      <c r="J63" s="69">
        <f t="shared" si="31"/>
        <v>3.1979695431472082</v>
      </c>
      <c r="K63" s="69">
        <v>210</v>
      </c>
      <c r="L63" s="69"/>
      <c r="M63" s="69"/>
      <c r="O63" s="68">
        <f t="shared" si="21"/>
        <v>334.01015228426394</v>
      </c>
      <c r="P63" s="117">
        <f t="shared" si="32"/>
        <v>0.31914893617021273</v>
      </c>
      <c r="Q63" s="72">
        <f t="shared" si="33"/>
        <v>106.59898477157358</v>
      </c>
      <c r="R63" s="72">
        <f t="shared" si="34"/>
        <v>227.41116751269035</v>
      </c>
      <c r="S63" s="72">
        <f t="shared" si="35"/>
        <v>3.4111675126903549</v>
      </c>
      <c r="T63" s="73">
        <f t="shared" si="22"/>
        <v>224</v>
      </c>
      <c r="U63" s="73">
        <f t="shared" si="23"/>
        <v>2004.0609137055835</v>
      </c>
      <c r="V63" s="73">
        <f t="shared" si="24"/>
        <v>1344</v>
      </c>
      <c r="W63" s="78"/>
      <c r="X63" s="76">
        <f t="shared" si="25"/>
        <v>0</v>
      </c>
      <c r="Y63" s="114">
        <f t="shared" si="26"/>
        <v>0</v>
      </c>
      <c r="Z63" s="115">
        <f t="shared" si="27"/>
        <v>1.4999999999999999E-2</v>
      </c>
      <c r="AA63" s="75">
        <f t="shared" si="28"/>
        <v>6.8181818181818121E-2</v>
      </c>
      <c r="AB63" s="75">
        <f t="shared" si="29"/>
        <v>6.6666666666666652E-2</v>
      </c>
      <c r="AC63" s="75">
        <f t="shared" si="30"/>
        <v>6.6666666666666652E-2</v>
      </c>
      <c r="AE63" s="112" t="s">
        <v>466</v>
      </c>
      <c r="AF63" s="113" t="str">
        <f t="shared" si="36"/>
        <v>1120Gestão Portuária (T) (Online)312,6903553299490,31818181818181899,492385786802213,1979695431473,19796954314721210</v>
      </c>
      <c r="AG63" s="76" t="str">
        <f t="shared" si="37"/>
        <v>1120Gestão Portuária (T) (Online)312,6903553299490,31818181818181899,492385786802213,1979695431473,19796954314721210</v>
      </c>
      <c r="AH63" s="7" t="b">
        <f t="shared" si="38"/>
        <v>1</v>
      </c>
      <c r="AJ63" s="7" t="str">
        <f t="shared" si="39"/>
        <v>1120Gestão Portuária (T) (Online)334,0101522842640,319148936170213106,598984771574227,411167512693,41116751269035224</v>
      </c>
      <c r="AK63" s="7" t="str">
        <f>'Promo 1ºS - Região S e SE I'!B18&amp;'Promo 1ºS - Região S e SE I'!D18&amp;'Promo 1ºS - Região S e SE I'!F18&amp;'Promo 1ºS - Região S e SE I'!L18&amp;'Promo 1ºS - Região S e SE I'!N18&amp;'Promo 1ºS - Região S e SE I'!P18&amp;'Promo 1ºS - Região S e SE I'!R18&amp;'Promo 1ºS - Região S e SE I'!T18</f>
        <v>1120Gestão Portuária (T) (Online)334,0101522842640,319148936170213106,598984771574227,411167512693,41116751269035224</v>
      </c>
      <c r="AL63" s="74" t="b">
        <f t="shared" si="40"/>
        <v>1</v>
      </c>
    </row>
    <row r="64" spans="1:41" x14ac:dyDescent="0.25">
      <c r="A64" s="7">
        <v>1113</v>
      </c>
      <c r="B64" s="134">
        <v>1113</v>
      </c>
      <c r="C64" s="8"/>
      <c r="D64" s="133" t="s">
        <v>49</v>
      </c>
      <c r="F64" s="69">
        <v>312.69035532994923</v>
      </c>
      <c r="G64" s="81">
        <v>0.31818181818181812</v>
      </c>
      <c r="H64" s="69">
        <v>99.492385786802004</v>
      </c>
      <c r="I64" s="69">
        <v>213.19796954314722</v>
      </c>
      <c r="J64" s="69">
        <f t="shared" si="31"/>
        <v>3.1979695431472082</v>
      </c>
      <c r="K64" s="69">
        <v>210</v>
      </c>
      <c r="L64" s="69"/>
      <c r="M64" s="69"/>
      <c r="O64" s="68">
        <f t="shared" si="21"/>
        <v>334.01015228426394</v>
      </c>
      <c r="P64" s="117">
        <f t="shared" si="32"/>
        <v>0.31914893617021273</v>
      </c>
      <c r="Q64" s="72">
        <f t="shared" si="33"/>
        <v>106.59898477157358</v>
      </c>
      <c r="R64" s="72">
        <f t="shared" si="34"/>
        <v>227.41116751269035</v>
      </c>
      <c r="S64" s="72">
        <f t="shared" si="35"/>
        <v>3.4111675126903549</v>
      </c>
      <c r="T64" s="73">
        <f t="shared" si="22"/>
        <v>224</v>
      </c>
      <c r="U64" s="73">
        <f t="shared" si="23"/>
        <v>2004.0609137055835</v>
      </c>
      <c r="V64" s="73">
        <f t="shared" si="24"/>
        <v>1344</v>
      </c>
      <c r="W64" s="78"/>
      <c r="X64" s="76">
        <f t="shared" si="25"/>
        <v>0</v>
      </c>
      <c r="Y64" s="114">
        <f t="shared" si="26"/>
        <v>0</v>
      </c>
      <c r="Z64" s="115">
        <f t="shared" si="27"/>
        <v>1.4999999999999999E-2</v>
      </c>
      <c r="AA64" s="75">
        <f t="shared" si="28"/>
        <v>6.8181818181818121E-2</v>
      </c>
      <c r="AB64" s="75">
        <f t="shared" si="29"/>
        <v>6.6666666666666652E-2</v>
      </c>
      <c r="AC64" s="75">
        <f t="shared" si="30"/>
        <v>6.6666666666666652E-2</v>
      </c>
      <c r="AE64" s="112" t="s">
        <v>467</v>
      </c>
      <c r="AF64" s="113" t="str">
        <f t="shared" si="36"/>
        <v>1113Gestão de Comércio Exterior (T) (Online)312,6903553299490,31818181818181899,492385786802213,1979695431473,19796954314721210</v>
      </c>
      <c r="AG64" s="76" t="str">
        <f t="shared" si="37"/>
        <v>1113Gestão de Comércio Exterior (T) (Online)312,6903553299490,31818181818181899,492385786802213,1979695431473,19796954314721210</v>
      </c>
      <c r="AH64" s="7" t="b">
        <f t="shared" si="38"/>
        <v>1</v>
      </c>
      <c r="AJ64" s="7" t="str">
        <f t="shared" si="39"/>
        <v>1113Gestão de Comércio Exterior (T) (Online)334,0101522842640,319148936170213106,598984771574227,411167512693,41116751269035224</v>
      </c>
      <c r="AK64" s="7" t="str">
        <f>'Promo 1ºS - Região S e SE I'!B19&amp;'Promo 1ºS - Região S e SE I'!D19&amp;'Promo 1ºS - Região S e SE I'!F19&amp;'Promo 1ºS - Região S e SE I'!L19&amp;'Promo 1ºS - Região S e SE I'!N19&amp;'Promo 1ºS - Região S e SE I'!P19&amp;'Promo 1ºS - Região S e SE I'!R19&amp;'Promo 1ºS - Região S e SE I'!T19</f>
        <v>1113Gestão de Comércio Exterior (T) (Online)334,0101522842640,319148936170213106,598984771574227,411167512693,41116751269035224</v>
      </c>
      <c r="AL64" s="74" t="b">
        <f t="shared" si="40"/>
        <v>1</v>
      </c>
    </row>
    <row r="65" spans="1:38" x14ac:dyDescent="0.25">
      <c r="A65" s="7" t="e">
        <v>#N/A</v>
      </c>
      <c r="B65" s="134">
        <v>1105</v>
      </c>
      <c r="C65" s="49"/>
      <c r="D65" s="133" t="s">
        <v>12</v>
      </c>
      <c r="F65" s="69">
        <v>316.75126903553297</v>
      </c>
      <c r="G65" s="81">
        <v>0.32692307692307682</v>
      </c>
      <c r="H65" s="69">
        <v>103.55329949238575</v>
      </c>
      <c r="I65" s="69">
        <v>213.19796954314722</v>
      </c>
      <c r="J65" s="69">
        <f t="shared" si="31"/>
        <v>3.1979695431472082</v>
      </c>
      <c r="K65" s="69">
        <v>210</v>
      </c>
      <c r="L65" s="69"/>
      <c r="M65" s="69"/>
      <c r="O65" s="68">
        <f t="shared" si="21"/>
        <v>338.07106598984774</v>
      </c>
      <c r="P65" s="117">
        <f t="shared" si="32"/>
        <v>0.32732732732732739</v>
      </c>
      <c r="Q65" s="72">
        <f t="shared" si="33"/>
        <v>110.65989847715738</v>
      </c>
      <c r="R65" s="72">
        <f t="shared" si="34"/>
        <v>227.41116751269035</v>
      </c>
      <c r="S65" s="72">
        <f t="shared" si="35"/>
        <v>3.4111675126903549</v>
      </c>
      <c r="T65" s="73">
        <f t="shared" si="22"/>
        <v>224</v>
      </c>
      <c r="U65" s="73">
        <f t="shared" si="23"/>
        <v>2028.4263959390864</v>
      </c>
      <c r="V65" s="73">
        <f t="shared" si="24"/>
        <v>1344</v>
      </c>
      <c r="W65" s="78"/>
      <c r="X65" s="76">
        <f t="shared" si="25"/>
        <v>0</v>
      </c>
      <c r="Y65" s="114">
        <f t="shared" si="26"/>
        <v>0</v>
      </c>
      <c r="Z65" s="115">
        <f t="shared" si="27"/>
        <v>1.4999999999999999E-2</v>
      </c>
      <c r="AA65" s="75">
        <f t="shared" si="28"/>
        <v>6.7307692307692513E-2</v>
      </c>
      <c r="AB65" s="75">
        <f t="shared" si="29"/>
        <v>6.6666666666666652E-2</v>
      </c>
      <c r="AC65" s="75">
        <f t="shared" si="30"/>
        <v>6.6666666666666652E-2</v>
      </c>
      <c r="AE65" s="112" t="s">
        <v>468</v>
      </c>
      <c r="AF65" s="113" t="str">
        <f t="shared" si="36"/>
        <v>1105Gestão de Recursos Humanos (T)316,7512690355330,326923076923077103,553299492386213,1979695431473,19796954314721210</v>
      </c>
      <c r="AG65" s="76" t="str">
        <f t="shared" si="37"/>
        <v>1105Gestão de Recursos Humanos (T)316,7512690355330,326923076923077103,553299492386213,1979695431473,19796954314721210</v>
      </c>
      <c r="AH65" s="7" t="b">
        <f t="shared" si="38"/>
        <v>1</v>
      </c>
      <c r="AJ65" s="7" t="str">
        <f t="shared" si="39"/>
        <v>1105Gestão de Recursos Humanos (T)338,0710659898480,327327327327327110,659898477157227,411167512693,41116751269035224</v>
      </c>
      <c r="AK65" s="7" t="str">
        <f>'Promo 1ºS - Região S e SE I'!B20&amp;'Promo 1ºS - Região S e SE I'!D20&amp;'Promo 1ºS - Região S e SE I'!F20&amp;'Promo 1ºS - Região S e SE I'!L20&amp;'Promo 1ºS - Região S e SE I'!N20&amp;'Promo 1ºS - Região S e SE I'!P20&amp;'Promo 1ºS - Região S e SE I'!R20&amp;'Promo 1ºS - Região S e SE I'!T20</f>
        <v>1105Gestão de Recursos Humanos (T)338,0710659898480,327327327327327110,659898477157227,411167512693,41116751269035224</v>
      </c>
      <c r="AL65" s="74" t="b">
        <f t="shared" si="40"/>
        <v>1</v>
      </c>
    </row>
    <row r="66" spans="1:38" x14ac:dyDescent="0.25">
      <c r="A66" s="7">
        <v>1128</v>
      </c>
      <c r="B66" s="134">
        <v>1128</v>
      </c>
      <c r="C66" s="8"/>
      <c r="D66" s="133" t="s">
        <v>45</v>
      </c>
      <c r="F66" s="69">
        <v>312.69035532994923</v>
      </c>
      <c r="G66" s="81">
        <v>0.31818181818181812</v>
      </c>
      <c r="H66" s="69">
        <v>99.492385786802004</v>
      </c>
      <c r="I66" s="69">
        <v>213.19796954314722</v>
      </c>
      <c r="J66" s="69">
        <f t="shared" si="31"/>
        <v>3.1979695431472082</v>
      </c>
      <c r="K66" s="69">
        <v>210</v>
      </c>
      <c r="L66" s="69"/>
      <c r="M66" s="69"/>
      <c r="O66" s="68">
        <f t="shared" si="21"/>
        <v>334.01015228426394</v>
      </c>
      <c r="P66" s="117">
        <f t="shared" si="32"/>
        <v>0.31914893617021273</v>
      </c>
      <c r="Q66" s="72">
        <f t="shared" si="33"/>
        <v>106.59898477157358</v>
      </c>
      <c r="R66" s="72">
        <f t="shared" si="34"/>
        <v>227.41116751269035</v>
      </c>
      <c r="S66" s="72">
        <f t="shared" si="35"/>
        <v>3.4111675126903549</v>
      </c>
      <c r="T66" s="73">
        <f t="shared" si="22"/>
        <v>224</v>
      </c>
      <c r="U66" s="73">
        <f t="shared" si="23"/>
        <v>2004.0609137055835</v>
      </c>
      <c r="V66" s="73">
        <f t="shared" si="24"/>
        <v>1344</v>
      </c>
      <c r="W66" s="78"/>
      <c r="X66" s="76">
        <f t="shared" si="25"/>
        <v>0</v>
      </c>
      <c r="Y66" s="114">
        <f t="shared" si="26"/>
        <v>0</v>
      </c>
      <c r="Z66" s="115">
        <f t="shared" si="27"/>
        <v>1.4999999999999999E-2</v>
      </c>
      <c r="AA66" s="75">
        <f t="shared" si="28"/>
        <v>6.8181818181818121E-2</v>
      </c>
      <c r="AB66" s="75">
        <f t="shared" si="29"/>
        <v>6.6666666666666652E-2</v>
      </c>
      <c r="AC66" s="75">
        <f t="shared" si="30"/>
        <v>6.6666666666666652E-2</v>
      </c>
      <c r="AE66" s="112" t="s">
        <v>469</v>
      </c>
      <c r="AF66" s="113" t="str">
        <f t="shared" si="36"/>
        <v>1128Gestão de Seguros (T) (Online)312,6903553299490,31818181818181899,492385786802213,1979695431473,19796954314721210</v>
      </c>
      <c r="AG66" s="76" t="str">
        <f t="shared" si="37"/>
        <v>1128Gestão de Seguros (T) (Online)312,6903553299490,31818181818181899,492385786802213,1979695431473,19796954314721210</v>
      </c>
      <c r="AH66" s="7" t="b">
        <f t="shared" si="38"/>
        <v>1</v>
      </c>
      <c r="AJ66" s="7" t="str">
        <f t="shared" si="39"/>
        <v>1128Gestão de Seguros (T) (Online)334,0101522842640,319148936170213106,598984771574227,411167512693,41116751269035224</v>
      </c>
      <c r="AK66" s="7" t="str">
        <f>'Promo 1ºS - Região S e SE I'!B21&amp;'Promo 1ºS - Região S e SE I'!D21&amp;'Promo 1ºS - Região S e SE I'!F21&amp;'Promo 1ºS - Região S e SE I'!L21&amp;'Promo 1ºS - Região S e SE I'!N21&amp;'Promo 1ºS - Região S e SE I'!P21&amp;'Promo 1ºS - Região S e SE I'!R21&amp;'Promo 1ºS - Região S e SE I'!T21</f>
        <v>1128Gestão de Seguros (T) (Online)334,0101522842640,319148936170213106,598984771574227,411167512693,41116751269035224</v>
      </c>
      <c r="AL66" s="74" t="b">
        <f t="shared" si="40"/>
        <v>1</v>
      </c>
    </row>
    <row r="67" spans="1:38" x14ac:dyDescent="0.25">
      <c r="A67" s="7" t="e">
        <v>#N/A</v>
      </c>
      <c r="B67" s="134">
        <v>1125</v>
      </c>
      <c r="C67" s="8"/>
      <c r="D67" s="133" t="s">
        <v>13</v>
      </c>
      <c r="F67" s="69">
        <v>316.75126903553297</v>
      </c>
      <c r="G67" s="81">
        <v>0.32692307692307682</v>
      </c>
      <c r="H67" s="69">
        <v>103.55329949238575</v>
      </c>
      <c r="I67" s="69">
        <v>213.19796954314722</v>
      </c>
      <c r="J67" s="69">
        <f t="shared" si="31"/>
        <v>3.1979695431472082</v>
      </c>
      <c r="K67" s="69">
        <v>210</v>
      </c>
      <c r="L67" s="69"/>
      <c r="M67" s="69"/>
      <c r="O67" s="68">
        <f t="shared" si="21"/>
        <v>338.07106598984774</v>
      </c>
      <c r="P67" s="117">
        <f t="shared" si="32"/>
        <v>0.32732732732732739</v>
      </c>
      <c r="Q67" s="72">
        <f t="shared" si="33"/>
        <v>110.65989847715738</v>
      </c>
      <c r="R67" s="72">
        <f t="shared" si="34"/>
        <v>227.41116751269035</v>
      </c>
      <c r="S67" s="72">
        <f t="shared" si="35"/>
        <v>3.4111675126903549</v>
      </c>
      <c r="T67" s="73">
        <f t="shared" si="22"/>
        <v>224</v>
      </c>
      <c r="U67" s="73">
        <f t="shared" si="23"/>
        <v>2028.4263959390864</v>
      </c>
      <c r="V67" s="73">
        <f t="shared" si="24"/>
        <v>1344</v>
      </c>
      <c r="W67" s="78"/>
      <c r="X67" s="76">
        <f t="shared" si="25"/>
        <v>0</v>
      </c>
      <c r="Y67" s="114">
        <f t="shared" si="26"/>
        <v>0</v>
      </c>
      <c r="Z67" s="115">
        <f t="shared" si="27"/>
        <v>1.4999999999999999E-2</v>
      </c>
      <c r="AA67" s="75">
        <f t="shared" si="28"/>
        <v>6.7307692307692513E-2</v>
      </c>
      <c r="AB67" s="75">
        <f t="shared" si="29"/>
        <v>6.6666666666666652E-2</v>
      </c>
      <c r="AC67" s="75">
        <f t="shared" si="30"/>
        <v>6.6666666666666652E-2</v>
      </c>
      <c r="AE67" s="112" t="s">
        <v>470</v>
      </c>
      <c r="AF67" s="113" t="str">
        <f t="shared" si="36"/>
        <v>1125Gestão da Tecnologia da Informação (T)316,7512690355330,326923076923077103,553299492386213,1979695431473,19796954314721210</v>
      </c>
      <c r="AG67" s="76" t="str">
        <f t="shared" si="37"/>
        <v>1125Gestão da Tecnologia da Informação (T)316,7512690355330,326923076923077103,553299492386213,1979695431473,19796954314721210</v>
      </c>
      <c r="AH67" s="7" t="b">
        <f t="shared" si="38"/>
        <v>1</v>
      </c>
      <c r="AJ67" s="7" t="str">
        <f t="shared" si="39"/>
        <v>1125Gestão da Tecnologia da Informação (T)338,0710659898480,327327327327327110,659898477157227,411167512693,41116751269035224</v>
      </c>
      <c r="AK67" s="7" t="str">
        <f>'Promo 1ºS - Região S e SE I'!B22&amp;'Promo 1ºS - Região S e SE I'!D22&amp;'Promo 1ºS - Região S e SE I'!F22&amp;'Promo 1ºS - Região S e SE I'!L22&amp;'Promo 1ºS - Região S e SE I'!N22&amp;'Promo 1ºS - Região S e SE I'!P22&amp;'Promo 1ºS - Região S e SE I'!R22&amp;'Promo 1ºS - Região S e SE I'!T22</f>
        <v>1125Gestão da Tecnologia da Informação (T)338,0710659898480,327327327327327110,659898477157227,411167512693,41116751269035224</v>
      </c>
      <c r="AL67" s="74" t="b">
        <f t="shared" si="40"/>
        <v>1</v>
      </c>
    </row>
    <row r="68" spans="1:38" x14ac:dyDescent="0.25">
      <c r="A68" s="7" t="e">
        <v>#N/A</v>
      </c>
      <c r="B68" s="134">
        <v>1114</v>
      </c>
      <c r="C68" s="49"/>
      <c r="D68" s="133" t="s">
        <v>14</v>
      </c>
      <c r="F68" s="69">
        <v>316.75126903553297</v>
      </c>
      <c r="G68" s="81">
        <v>0.32692307692307682</v>
      </c>
      <c r="H68" s="69">
        <v>103.55329949238575</v>
      </c>
      <c r="I68" s="69">
        <v>213.19796954314722</v>
      </c>
      <c r="J68" s="69">
        <f t="shared" si="31"/>
        <v>3.1979695431472082</v>
      </c>
      <c r="K68" s="69">
        <v>210</v>
      </c>
      <c r="L68" s="69"/>
      <c r="M68" s="69"/>
      <c r="O68" s="68">
        <f t="shared" si="21"/>
        <v>338.07106598984774</v>
      </c>
      <c r="P68" s="117">
        <f t="shared" si="32"/>
        <v>0.32732732732732739</v>
      </c>
      <c r="Q68" s="72">
        <f t="shared" si="33"/>
        <v>110.65989847715738</v>
      </c>
      <c r="R68" s="72">
        <f t="shared" si="34"/>
        <v>227.41116751269035</v>
      </c>
      <c r="S68" s="72">
        <f t="shared" si="35"/>
        <v>3.4111675126903549</v>
      </c>
      <c r="T68" s="73">
        <f t="shared" si="22"/>
        <v>224</v>
      </c>
      <c r="U68" s="73">
        <f t="shared" si="23"/>
        <v>2028.4263959390864</v>
      </c>
      <c r="V68" s="73">
        <f t="shared" si="24"/>
        <v>1344</v>
      </c>
      <c r="W68" s="78"/>
      <c r="X68" s="76">
        <f t="shared" si="25"/>
        <v>0</v>
      </c>
      <c r="Y68" s="114">
        <f t="shared" si="26"/>
        <v>0</v>
      </c>
      <c r="Z68" s="115">
        <f t="shared" si="27"/>
        <v>1.4999999999999999E-2</v>
      </c>
      <c r="AA68" s="75">
        <f t="shared" si="28"/>
        <v>6.7307692307692513E-2</v>
      </c>
      <c r="AB68" s="75">
        <f t="shared" si="29"/>
        <v>6.6666666666666652E-2</v>
      </c>
      <c r="AC68" s="75">
        <f t="shared" si="30"/>
        <v>6.6666666666666652E-2</v>
      </c>
      <c r="AE68" s="112" t="s">
        <v>471</v>
      </c>
      <c r="AF68" s="113" t="str">
        <f t="shared" si="36"/>
        <v>1114Gestão Financeira (T)316,7512690355330,326923076923077103,553299492386213,1979695431473,19796954314721210</v>
      </c>
      <c r="AG68" s="76" t="str">
        <f t="shared" si="37"/>
        <v>1114Gestão Financeira (T)316,7512690355330,326923076923077103,553299492386213,1979695431473,19796954314721210</v>
      </c>
      <c r="AH68" s="7" t="b">
        <f t="shared" si="38"/>
        <v>1</v>
      </c>
      <c r="AJ68" s="7" t="str">
        <f t="shared" si="39"/>
        <v>1114Gestão Financeira (T)338,0710659898480,327327327327327110,659898477157227,411167512693,41116751269035224</v>
      </c>
      <c r="AK68" s="7" t="str">
        <f>'Promo 1ºS - Região S e SE I'!B23&amp;'Promo 1ºS - Região S e SE I'!D23&amp;'Promo 1ºS - Região S e SE I'!F23&amp;'Promo 1ºS - Região S e SE I'!L23&amp;'Promo 1ºS - Região S e SE I'!N23&amp;'Promo 1ºS - Região S e SE I'!P23&amp;'Promo 1ºS - Região S e SE I'!R23&amp;'Promo 1ºS - Região S e SE I'!T23</f>
        <v>1114Gestão Financeira (T)338,0710659898480,327327327327327110,659898477157227,411167512693,41116751269035224</v>
      </c>
      <c r="AL68" s="74" t="b">
        <f t="shared" si="40"/>
        <v>1</v>
      </c>
    </row>
    <row r="69" spans="1:38" x14ac:dyDescent="0.25">
      <c r="A69" s="7">
        <v>1132</v>
      </c>
      <c r="B69" s="134">
        <v>1132</v>
      </c>
      <c r="C69" s="8"/>
      <c r="D69" s="133" t="s">
        <v>46</v>
      </c>
      <c r="F69" s="69">
        <v>312.69035532994923</v>
      </c>
      <c r="G69" s="81">
        <v>0.31818181818181812</v>
      </c>
      <c r="H69" s="69">
        <v>99.492385786802004</v>
      </c>
      <c r="I69" s="69">
        <v>213.19796954314722</v>
      </c>
      <c r="J69" s="69">
        <f t="shared" si="31"/>
        <v>3.1979695431472082</v>
      </c>
      <c r="K69" s="69">
        <v>210</v>
      </c>
      <c r="L69" s="69"/>
      <c r="M69" s="69"/>
      <c r="O69" s="68">
        <f t="shared" si="21"/>
        <v>334.01015228426394</v>
      </c>
      <c r="P69" s="117">
        <f t="shared" si="32"/>
        <v>0.31914893617021273</v>
      </c>
      <c r="Q69" s="72">
        <f t="shared" si="33"/>
        <v>106.59898477157358</v>
      </c>
      <c r="R69" s="72">
        <f t="shared" si="34"/>
        <v>227.41116751269035</v>
      </c>
      <c r="S69" s="72">
        <f t="shared" si="35"/>
        <v>3.4111675126903549</v>
      </c>
      <c r="T69" s="73">
        <f t="shared" si="22"/>
        <v>224</v>
      </c>
      <c r="U69" s="73">
        <f t="shared" si="23"/>
        <v>2004.0609137055835</v>
      </c>
      <c r="V69" s="73">
        <f t="shared" si="24"/>
        <v>1344</v>
      </c>
      <c r="W69" s="78"/>
      <c r="X69" s="76">
        <f t="shared" si="25"/>
        <v>0</v>
      </c>
      <c r="Y69" s="114">
        <f t="shared" si="26"/>
        <v>0</v>
      </c>
      <c r="Z69" s="115">
        <f t="shared" si="27"/>
        <v>1.4999999999999999E-2</v>
      </c>
      <c r="AA69" s="75">
        <f t="shared" si="28"/>
        <v>6.8181818181818121E-2</v>
      </c>
      <c r="AB69" s="75">
        <f t="shared" si="29"/>
        <v>6.6666666666666652E-2</v>
      </c>
      <c r="AC69" s="75">
        <f t="shared" si="30"/>
        <v>6.6666666666666652E-2</v>
      </c>
      <c r="AE69" s="112" t="s">
        <v>472</v>
      </c>
      <c r="AF69" s="113" t="str">
        <f t="shared" si="36"/>
        <v>1132Gestão Financeira (T) (Online)312,6903553299490,31818181818181899,492385786802213,1979695431473,19796954314721210</v>
      </c>
      <c r="AG69" s="76" t="str">
        <f t="shared" si="37"/>
        <v>1132Gestão Financeira (T) (Online)312,6903553299490,31818181818181899,492385786802213,1979695431473,19796954314721210</v>
      </c>
      <c r="AH69" s="7" t="b">
        <f t="shared" si="38"/>
        <v>1</v>
      </c>
      <c r="AJ69" s="7" t="str">
        <f t="shared" si="39"/>
        <v>1132Gestão Financeira (T) (Online)334,0101522842640,319148936170213106,598984771574227,411167512693,41116751269035224</v>
      </c>
      <c r="AK69" s="7" t="str">
        <f>'Promo 1ºS - Região S e SE I'!B24&amp;'Promo 1ºS - Região S e SE I'!D24&amp;'Promo 1ºS - Região S e SE I'!F24&amp;'Promo 1ºS - Região S e SE I'!L24&amp;'Promo 1ºS - Região S e SE I'!N24&amp;'Promo 1ºS - Região S e SE I'!P24&amp;'Promo 1ºS - Região S e SE I'!R24&amp;'Promo 1ºS - Região S e SE I'!T24</f>
        <v>1132Gestão Financeira (T) (Online)334,0101522842640,319148936170213106,598984771574227,411167512693,41116751269035224</v>
      </c>
      <c r="AL69" s="74" t="b">
        <f t="shared" si="40"/>
        <v>1</v>
      </c>
    </row>
    <row r="70" spans="1:38" x14ac:dyDescent="0.25">
      <c r="A70" s="7" t="e">
        <v>#N/A</v>
      </c>
      <c r="B70" s="135">
        <v>1115</v>
      </c>
      <c r="C70" s="93"/>
      <c r="D70" s="136" t="s">
        <v>15</v>
      </c>
      <c r="F70" s="69">
        <v>316.75126903553297</v>
      </c>
      <c r="G70" s="95">
        <v>0.32692307692307682</v>
      </c>
      <c r="H70" s="69">
        <v>103.55329949238575</v>
      </c>
      <c r="I70" s="69">
        <v>213.19796954314722</v>
      </c>
      <c r="J70" s="69">
        <f t="shared" si="31"/>
        <v>3.1979695431472082</v>
      </c>
      <c r="K70" s="69">
        <v>210</v>
      </c>
      <c r="L70" s="69"/>
      <c r="M70" s="69"/>
      <c r="O70" s="68">
        <f t="shared" si="21"/>
        <v>338.07106598984774</v>
      </c>
      <c r="P70" s="117">
        <f t="shared" si="32"/>
        <v>0.32732732732732739</v>
      </c>
      <c r="Q70" s="72">
        <f t="shared" si="33"/>
        <v>110.65989847715738</v>
      </c>
      <c r="R70" s="72">
        <f t="shared" si="34"/>
        <v>227.41116751269035</v>
      </c>
      <c r="S70" s="72">
        <f t="shared" si="35"/>
        <v>3.4111675126903549</v>
      </c>
      <c r="T70" s="73">
        <f t="shared" si="22"/>
        <v>224</v>
      </c>
      <c r="U70" s="73">
        <f t="shared" si="23"/>
        <v>2028.4263959390864</v>
      </c>
      <c r="V70" s="73">
        <f t="shared" si="24"/>
        <v>1344</v>
      </c>
      <c r="W70" s="78"/>
      <c r="X70" s="76">
        <f t="shared" si="25"/>
        <v>0</v>
      </c>
      <c r="Y70" s="114">
        <f t="shared" si="26"/>
        <v>0</v>
      </c>
      <c r="Z70" s="115">
        <f t="shared" si="27"/>
        <v>1.4999999999999999E-2</v>
      </c>
      <c r="AA70" s="75">
        <f t="shared" si="28"/>
        <v>6.7307692307692513E-2</v>
      </c>
      <c r="AB70" s="75">
        <f t="shared" si="29"/>
        <v>6.6666666666666652E-2</v>
      </c>
      <c r="AC70" s="75">
        <f t="shared" si="30"/>
        <v>6.6666666666666652E-2</v>
      </c>
      <c r="AE70" s="112" t="s">
        <v>473</v>
      </c>
      <c r="AF70" s="113" t="str">
        <f t="shared" si="36"/>
        <v>1115Gestão Pública (T)316,7512690355330,326923076923077103,553299492386213,1979695431473,19796954314721210</v>
      </c>
      <c r="AG70" s="76" t="str">
        <f t="shared" si="37"/>
        <v>1115Gestão Pública (T)316,7512690355330,326923076923077103,553299492386213,1979695431473,19796954314721210</v>
      </c>
      <c r="AH70" s="7" t="b">
        <f t="shared" si="38"/>
        <v>1</v>
      </c>
      <c r="AJ70" s="7" t="str">
        <f t="shared" si="39"/>
        <v>1115Gestão Pública (T)338,0710659898480,327327327327327110,659898477157227,411167512693,41116751269035224</v>
      </c>
      <c r="AK70" s="7" t="str">
        <f>'Promo 1ºS - Região S e SE I'!B25&amp;'Promo 1ºS - Região S e SE I'!D25&amp;'Promo 1ºS - Região S e SE I'!F25&amp;'Promo 1ºS - Região S e SE I'!L25&amp;'Promo 1ºS - Região S e SE I'!N25&amp;'Promo 1ºS - Região S e SE I'!P25&amp;'Promo 1ºS - Região S e SE I'!R25&amp;'Promo 1ºS - Região S e SE I'!T25</f>
        <v>1115Gestão Pública (T)338,0710659898480,327327327327327110,659898477157227,411167512693,41116751269035224</v>
      </c>
      <c r="AL70" s="74" t="b">
        <f t="shared" si="40"/>
        <v>1</v>
      </c>
    </row>
    <row r="71" spans="1:38" x14ac:dyDescent="0.25">
      <c r="A71" s="7" t="e">
        <v>#N/A</v>
      </c>
      <c r="B71" s="134">
        <v>1126</v>
      </c>
      <c r="C71" s="49"/>
      <c r="D71" s="133" t="s">
        <v>29</v>
      </c>
      <c r="F71" s="69">
        <v>316.75126903553297</v>
      </c>
      <c r="G71" s="81">
        <v>0.32692307692307682</v>
      </c>
      <c r="H71" s="69">
        <v>103.55329949238575</v>
      </c>
      <c r="I71" s="69">
        <v>213.19796954314722</v>
      </c>
      <c r="J71" s="69">
        <f t="shared" si="31"/>
        <v>3.1979695431472082</v>
      </c>
      <c r="K71" s="69">
        <v>210</v>
      </c>
      <c r="L71" s="69"/>
      <c r="M71" s="69"/>
      <c r="O71" s="68">
        <f t="shared" si="21"/>
        <v>338.07106598984774</v>
      </c>
      <c r="P71" s="117">
        <f t="shared" si="32"/>
        <v>0.32732732732732739</v>
      </c>
      <c r="Q71" s="72">
        <f t="shared" si="33"/>
        <v>110.65989847715738</v>
      </c>
      <c r="R71" s="72">
        <f t="shared" si="34"/>
        <v>227.41116751269035</v>
      </c>
      <c r="S71" s="72">
        <f t="shared" si="35"/>
        <v>3.4111675126903549</v>
      </c>
      <c r="T71" s="73">
        <f t="shared" si="22"/>
        <v>224</v>
      </c>
      <c r="U71" s="73">
        <f t="shared" si="23"/>
        <v>2028.4263959390864</v>
      </c>
      <c r="V71" s="73">
        <f t="shared" si="24"/>
        <v>1344</v>
      </c>
      <c r="W71" s="78"/>
      <c r="X71" s="76">
        <f t="shared" si="25"/>
        <v>0</v>
      </c>
      <c r="Y71" s="114">
        <f t="shared" si="26"/>
        <v>0</v>
      </c>
      <c r="Z71" s="115">
        <f t="shared" si="27"/>
        <v>1.4999999999999999E-2</v>
      </c>
      <c r="AA71" s="75">
        <f t="shared" si="28"/>
        <v>6.7307692307692513E-2</v>
      </c>
      <c r="AB71" s="75">
        <f t="shared" si="29"/>
        <v>6.6666666666666652E-2</v>
      </c>
      <c r="AC71" s="75">
        <f t="shared" si="30"/>
        <v>6.6666666666666652E-2</v>
      </c>
      <c r="AE71" s="112" t="s">
        <v>474</v>
      </c>
      <c r="AF71" s="113" t="str">
        <f t="shared" si="36"/>
        <v>1126Jogos Digitais (T)316,7512690355330,326923076923077103,553299492386213,1979695431473,19796954314721210</v>
      </c>
      <c r="AG71" s="76" t="str">
        <f t="shared" si="37"/>
        <v>1126Jogos Digitais (T)316,7512690355330,326923076923077103,553299492386213,1979695431473,19796954314721210</v>
      </c>
      <c r="AH71" s="7" t="b">
        <f t="shared" si="38"/>
        <v>1</v>
      </c>
      <c r="AJ71" s="7" t="str">
        <f t="shared" si="39"/>
        <v>1126Jogos Digitais (T)338,0710659898480,327327327327327110,659898477157227,411167512693,41116751269035224</v>
      </c>
      <c r="AK71" s="7" t="str">
        <f>'Promo 1ºS - Região S e SE I'!B26&amp;'Promo 1ºS - Região S e SE I'!D26&amp;'Promo 1ºS - Região S e SE I'!F26&amp;'Promo 1ºS - Região S e SE I'!L26&amp;'Promo 1ºS - Região S e SE I'!N26&amp;'Promo 1ºS - Região S e SE I'!P26&amp;'Promo 1ºS - Região S e SE I'!R26&amp;'Promo 1ºS - Região S e SE I'!T26</f>
        <v>1126Jogos Digitais (T)338,0710659898480,327327327327327110,659898477157227,411167512693,41116751269035224</v>
      </c>
      <c r="AL71" s="74" t="b">
        <f t="shared" si="40"/>
        <v>1</v>
      </c>
    </row>
    <row r="72" spans="1:38" x14ac:dyDescent="0.25">
      <c r="A72" s="7">
        <v>1122</v>
      </c>
      <c r="B72" s="134">
        <v>1122</v>
      </c>
      <c r="C72" s="8"/>
      <c r="D72" s="133" t="s">
        <v>16</v>
      </c>
      <c r="F72" s="69">
        <v>329.94923857868019</v>
      </c>
      <c r="G72" s="81">
        <v>0.29230769230769227</v>
      </c>
      <c r="H72" s="69">
        <v>96.446700507614196</v>
      </c>
      <c r="I72" s="69">
        <v>233.502538071066</v>
      </c>
      <c r="J72" s="69">
        <f t="shared" si="31"/>
        <v>3.5025380710659899</v>
      </c>
      <c r="K72" s="69">
        <v>230</v>
      </c>
      <c r="L72" s="69"/>
      <c r="M72" s="69"/>
      <c r="O72" s="68">
        <f t="shared" si="21"/>
        <v>352.28426395939084</v>
      </c>
      <c r="P72" s="117">
        <f t="shared" si="32"/>
        <v>0.29394812680115273</v>
      </c>
      <c r="Q72" s="72">
        <f t="shared" si="33"/>
        <v>103.55329949238578</v>
      </c>
      <c r="R72" s="72">
        <f t="shared" si="34"/>
        <v>248.73096446700507</v>
      </c>
      <c r="S72" s="72">
        <f t="shared" si="35"/>
        <v>3.7309644670050659</v>
      </c>
      <c r="T72" s="73">
        <f t="shared" si="22"/>
        <v>245</v>
      </c>
      <c r="U72" s="73">
        <f t="shared" si="23"/>
        <v>2113.7055837563448</v>
      </c>
      <c r="V72" s="73">
        <f t="shared" si="24"/>
        <v>1470</v>
      </c>
      <c r="W72" s="78"/>
      <c r="X72" s="76">
        <f t="shared" si="25"/>
        <v>0</v>
      </c>
      <c r="Y72" s="114">
        <f t="shared" si="26"/>
        <v>0</v>
      </c>
      <c r="Z72" s="115">
        <f t="shared" si="27"/>
        <v>1.4999999999999999E-2</v>
      </c>
      <c r="AA72" s="75">
        <f t="shared" si="28"/>
        <v>6.7692307692307718E-2</v>
      </c>
      <c r="AB72" s="75">
        <f t="shared" si="29"/>
        <v>6.5217391304347672E-2</v>
      </c>
      <c r="AC72" s="75">
        <f t="shared" si="30"/>
        <v>6.5217391304347894E-2</v>
      </c>
      <c r="AE72" s="112" t="s">
        <v>475</v>
      </c>
      <c r="AF72" s="113" t="str">
        <f t="shared" si="36"/>
        <v>1122Letras - Língua Estrangeira (L)329,949238578680,29230769230769296,4467005076142233,5025380710663,50253807106599230</v>
      </c>
      <c r="AG72" s="76" t="str">
        <f t="shared" si="37"/>
        <v>1122Letras - Língua Estrangeira (L)329,949238578680,29230769230769296,4467005076142233,5025380710663,50253807106599230</v>
      </c>
      <c r="AH72" s="7" t="b">
        <f t="shared" si="38"/>
        <v>1</v>
      </c>
      <c r="AJ72" s="7" t="str">
        <f t="shared" si="39"/>
        <v>1122Letras - Língua Estrangeira (L)352,2842639593910,293948126801153103,553299492386248,7309644670053,73096446700507245</v>
      </c>
      <c r="AK72" s="7" t="str">
        <f>'Promo 1ºS - Região S e SE I'!B27&amp;'Promo 1ºS - Região S e SE I'!D27&amp;'Promo 1ºS - Região S e SE I'!F27&amp;'Promo 1ºS - Região S e SE I'!L27&amp;'Promo 1ºS - Região S e SE I'!N27&amp;'Promo 1ºS - Região S e SE I'!P27&amp;'Promo 1ºS - Região S e SE I'!R27&amp;'Promo 1ºS - Região S e SE I'!T27</f>
        <v>1122Letras - Língua Estrangeira (L)352,2842639593910,293948126801153103,553299492386248,7309644670053,73096446700507245</v>
      </c>
      <c r="AL72" s="74" t="b">
        <f t="shared" si="40"/>
        <v>1</v>
      </c>
    </row>
    <row r="73" spans="1:38" x14ac:dyDescent="0.25">
      <c r="A73" s="7">
        <v>2009</v>
      </c>
      <c r="B73" s="134">
        <v>2009</v>
      </c>
      <c r="C73" s="8"/>
      <c r="D73" s="133" t="s">
        <v>37</v>
      </c>
      <c r="F73" s="69">
        <v>312.69035532994923</v>
      </c>
      <c r="G73" s="81">
        <v>0.31818181818181812</v>
      </c>
      <c r="H73" s="69">
        <v>99.492385786802004</v>
      </c>
      <c r="I73" s="69">
        <v>213.19796954314722</v>
      </c>
      <c r="J73" s="69">
        <f t="shared" si="31"/>
        <v>3.1979695431472082</v>
      </c>
      <c r="K73" s="69">
        <v>210</v>
      </c>
      <c r="L73" s="69"/>
      <c r="M73" s="69"/>
      <c r="O73" s="68">
        <f t="shared" si="21"/>
        <v>334.01015228426394</v>
      </c>
      <c r="P73" s="117">
        <f t="shared" si="32"/>
        <v>0.31914893617021273</v>
      </c>
      <c r="Q73" s="72">
        <f t="shared" si="33"/>
        <v>106.59898477157358</v>
      </c>
      <c r="R73" s="72">
        <f t="shared" si="34"/>
        <v>227.41116751269035</v>
      </c>
      <c r="S73" s="72">
        <f t="shared" si="35"/>
        <v>3.4111675126903549</v>
      </c>
      <c r="T73" s="73">
        <f t="shared" si="22"/>
        <v>224</v>
      </c>
      <c r="U73" s="73">
        <f t="shared" si="23"/>
        <v>2004.0609137055835</v>
      </c>
      <c r="V73" s="73">
        <f t="shared" si="24"/>
        <v>1344</v>
      </c>
      <c r="W73" s="78"/>
      <c r="X73" s="76">
        <f t="shared" si="25"/>
        <v>0</v>
      </c>
      <c r="Y73" s="114">
        <f t="shared" si="26"/>
        <v>0</v>
      </c>
      <c r="Z73" s="115">
        <f t="shared" si="27"/>
        <v>1.4999999999999999E-2</v>
      </c>
      <c r="AA73" s="75">
        <f t="shared" si="28"/>
        <v>6.8181818181818121E-2</v>
      </c>
      <c r="AB73" s="75">
        <f t="shared" si="29"/>
        <v>6.6666666666666652E-2</v>
      </c>
      <c r="AC73" s="75">
        <f t="shared" si="30"/>
        <v>6.6666666666666652E-2</v>
      </c>
      <c r="AE73" s="112" t="s">
        <v>476</v>
      </c>
      <c r="AF73" s="113" t="str">
        <f t="shared" si="36"/>
        <v>2009Letras - Língua Portuguesa (Segunda Licenciatura)312,6903553299490,31818181818181899,492385786802213,1979695431473,19796954314721210</v>
      </c>
      <c r="AG73" s="76" t="str">
        <f t="shared" si="37"/>
        <v>2009Letras - Língua Portuguesa (Segunda Licenciatura)312,6903553299490,31818181818181899,492385786802213,1979695431473,19796954314721210</v>
      </c>
      <c r="AH73" s="7" t="b">
        <f t="shared" si="38"/>
        <v>1</v>
      </c>
      <c r="AJ73" s="7" t="str">
        <f t="shared" si="39"/>
        <v>2009Letras - Língua Portuguesa (Segunda Licenciatura)334,0101522842640,319148936170213106,598984771574227,411167512693,41116751269035224</v>
      </c>
      <c r="AK73" s="7" t="str">
        <f>'Promo 1ºS - Região S e SE I'!B28&amp;'Promo 1ºS - Região S e SE I'!D28&amp;'Promo 1ºS - Região S e SE I'!F28&amp;'Promo 1ºS - Região S e SE I'!L28&amp;'Promo 1ºS - Região S e SE I'!N28&amp;'Promo 1ºS - Região S e SE I'!P28&amp;'Promo 1ºS - Região S e SE I'!R28&amp;'Promo 1ºS - Região S e SE I'!T28</f>
        <v>2009Letras - Língua Portuguesa (Segunda Licenciatura)334,0101522842640,319148936170213106,598984771574227,411167512693,41116751269035224</v>
      </c>
      <c r="AL73" s="74" t="b">
        <f t="shared" si="40"/>
        <v>1</v>
      </c>
    </row>
    <row r="74" spans="1:38" x14ac:dyDescent="0.25">
      <c r="A74" s="7" t="e">
        <v>#N/A</v>
      </c>
      <c r="B74" s="134">
        <v>1101</v>
      </c>
      <c r="C74" s="49"/>
      <c r="D74" s="133" t="s">
        <v>54</v>
      </c>
      <c r="F74" s="69">
        <v>329.94923857868019</v>
      </c>
      <c r="G74" s="81" t="s">
        <v>231</v>
      </c>
      <c r="H74" s="69" t="s">
        <v>231</v>
      </c>
      <c r="I74" s="69" t="s">
        <v>231</v>
      </c>
      <c r="J74" s="69" t="e">
        <f t="shared" si="31"/>
        <v>#VALUE!</v>
      </c>
      <c r="K74" s="69">
        <v>0</v>
      </c>
      <c r="L74" s="69"/>
      <c r="M74" s="69"/>
      <c r="O74" s="68">
        <f t="shared" si="21"/>
        <v>352.28426395939084</v>
      </c>
      <c r="P74" s="117">
        <f t="shared" si="32"/>
        <v>1</v>
      </c>
      <c r="Q74" s="72">
        <f t="shared" si="33"/>
        <v>352.28426395939084</v>
      </c>
      <c r="R74" s="72">
        <f t="shared" si="34"/>
        <v>0</v>
      </c>
      <c r="S74" s="72">
        <f t="shared" si="35"/>
        <v>0</v>
      </c>
      <c r="T74" s="73">
        <f t="shared" si="22"/>
        <v>0</v>
      </c>
      <c r="U74" s="73">
        <f t="shared" si="23"/>
        <v>2113.7055837563448</v>
      </c>
      <c r="V74" s="73">
        <f t="shared" si="24"/>
        <v>0</v>
      </c>
      <c r="W74" s="78"/>
      <c r="X74" s="76">
        <f t="shared" si="25"/>
        <v>0</v>
      </c>
      <c r="Y74" s="114">
        <f t="shared" si="26"/>
        <v>0</v>
      </c>
      <c r="Z74" s="115" t="e">
        <f t="shared" si="27"/>
        <v>#DIV/0!</v>
      </c>
      <c r="AA74" s="75">
        <f t="shared" si="28"/>
        <v>6.7692307692307718E-2</v>
      </c>
      <c r="AB74" s="75" t="e">
        <f t="shared" si="29"/>
        <v>#VALUE!</v>
      </c>
      <c r="AC74" s="75" t="e">
        <f t="shared" si="30"/>
        <v>#DIV/0!</v>
      </c>
      <c r="AE74" s="112" t="s">
        <v>477</v>
      </c>
      <c r="AF74" s="113" t="e">
        <f t="shared" si="36"/>
        <v>#VALUE!</v>
      </c>
      <c r="AG74" s="76" t="e">
        <f t="shared" si="37"/>
        <v>#VALUE!</v>
      </c>
      <c r="AH74" s="7" t="e">
        <f t="shared" si="38"/>
        <v>#VALUE!</v>
      </c>
      <c r="AJ74" s="7" t="str">
        <f t="shared" si="39"/>
        <v>1101Letras - Português / Espanhol (L)352,2842639593911352,284263959391000</v>
      </c>
      <c r="AK74" s="7" t="str">
        <f>'Promo 1ºS - Região S e SE I'!B29&amp;'Promo 1ºS - Região S e SE I'!D29&amp;'Promo 1ºS - Região S e SE I'!F29&amp;'Promo 1ºS - Região S e SE I'!L29&amp;'Promo 1ºS - Região S e SE I'!N29&amp;'Promo 1ºS - Região S e SE I'!P29&amp;'Promo 1ºS - Região S e SE I'!R29&amp;'Promo 1ºS - Região S e SE I'!T29</f>
        <v>1101Letras - Português / Espanhol (L)352,284263959391</v>
      </c>
      <c r="AL74" s="74" t="b">
        <f t="shared" si="40"/>
        <v>0</v>
      </c>
    </row>
    <row r="75" spans="1:38" x14ac:dyDescent="0.25">
      <c r="A75" s="7">
        <v>2010</v>
      </c>
      <c r="B75" s="134">
        <v>2010</v>
      </c>
      <c r="C75" s="8"/>
      <c r="D75" s="133" t="s">
        <v>38</v>
      </c>
      <c r="F75" s="69">
        <v>312.69035532994923</v>
      </c>
      <c r="G75" s="81">
        <v>0.31818181818181812</v>
      </c>
      <c r="H75" s="69">
        <v>99.492385786802004</v>
      </c>
      <c r="I75" s="69">
        <v>213.19796954314722</v>
      </c>
      <c r="J75" s="69">
        <f t="shared" si="31"/>
        <v>3.1979695431472082</v>
      </c>
      <c r="K75" s="69">
        <v>210</v>
      </c>
      <c r="L75" s="69"/>
      <c r="M75" s="69"/>
      <c r="O75" s="68">
        <f t="shared" si="21"/>
        <v>334.01015228426394</v>
      </c>
      <c r="P75" s="117">
        <f t="shared" si="32"/>
        <v>0.31914893617021273</v>
      </c>
      <c r="Q75" s="72">
        <f t="shared" si="33"/>
        <v>106.59898477157358</v>
      </c>
      <c r="R75" s="72">
        <f t="shared" si="34"/>
        <v>227.41116751269035</v>
      </c>
      <c r="S75" s="72">
        <f t="shared" si="35"/>
        <v>3.4111675126903549</v>
      </c>
      <c r="T75" s="73">
        <f t="shared" si="22"/>
        <v>224</v>
      </c>
      <c r="U75" s="73">
        <f t="shared" si="23"/>
        <v>2004.0609137055835</v>
      </c>
      <c r="V75" s="73">
        <f t="shared" si="24"/>
        <v>1344</v>
      </c>
      <c r="W75" s="78"/>
      <c r="X75" s="76">
        <f t="shared" si="25"/>
        <v>0</v>
      </c>
      <c r="Y75" s="114">
        <f t="shared" si="26"/>
        <v>0</v>
      </c>
      <c r="Z75" s="115">
        <f t="shared" si="27"/>
        <v>1.4999999999999999E-2</v>
      </c>
      <c r="AA75" s="75">
        <f t="shared" si="28"/>
        <v>6.8181818181818121E-2</v>
      </c>
      <c r="AB75" s="75">
        <f t="shared" si="29"/>
        <v>6.6666666666666652E-2</v>
      </c>
      <c r="AC75" s="75">
        <f t="shared" si="30"/>
        <v>6.6666666666666652E-2</v>
      </c>
      <c r="AE75" s="112" t="s">
        <v>478</v>
      </c>
      <c r="AF75" s="113" t="str">
        <f t="shared" si="36"/>
        <v>2010Letras - Português / Espanhol (Segunda Licenciatura)312,6903553299490,31818181818181899,492385786802213,1979695431473,19796954314721210</v>
      </c>
      <c r="AG75" s="76" t="str">
        <f t="shared" si="37"/>
        <v>2010Letras - Português / Espanhol (Segunda Licenciatura)312,6903553299490,31818181818181899,492385786802213,1979695431473,19796954314721210</v>
      </c>
      <c r="AH75" s="7" t="b">
        <f t="shared" si="38"/>
        <v>1</v>
      </c>
      <c r="AJ75" s="7" t="str">
        <f t="shared" si="39"/>
        <v>2010Letras - Português / Espanhol (Segunda Licenciatura)334,0101522842640,319148936170213106,598984771574227,411167512693,41116751269035224</v>
      </c>
      <c r="AK75" s="7" t="str">
        <f>'Promo 1ºS - Região S e SE I'!B30&amp;'Promo 1ºS - Região S e SE I'!D30&amp;'Promo 1ºS - Região S e SE I'!F30&amp;'Promo 1ºS - Região S e SE I'!L30&amp;'Promo 1ºS - Região S e SE I'!N30&amp;'Promo 1ºS - Região S e SE I'!P30&amp;'Promo 1ºS - Região S e SE I'!R30&amp;'Promo 1ºS - Região S e SE I'!T30</f>
        <v>2010Letras - Português / Espanhol (Segunda Licenciatura)334,0101522842640,319148936170213106,598984771574227,411167512693,41116751269035224</v>
      </c>
      <c r="AL75" s="74" t="b">
        <f t="shared" si="40"/>
        <v>1</v>
      </c>
    </row>
    <row r="76" spans="1:38" x14ac:dyDescent="0.25">
      <c r="A76" s="7" t="e">
        <v>#N/A</v>
      </c>
      <c r="B76" s="134">
        <v>1106</v>
      </c>
      <c r="C76" s="8"/>
      <c r="D76" s="133" t="s">
        <v>17</v>
      </c>
      <c r="F76" s="69">
        <v>316.75126903553297</v>
      </c>
      <c r="G76" s="81">
        <v>0.32692307692307682</v>
      </c>
      <c r="H76" s="69">
        <v>103.55329949238575</v>
      </c>
      <c r="I76" s="69">
        <v>213.19796954314722</v>
      </c>
      <c r="J76" s="69">
        <f t="shared" si="31"/>
        <v>3.1979695431472082</v>
      </c>
      <c r="K76" s="69">
        <v>210</v>
      </c>
      <c r="L76" s="69"/>
      <c r="M76" s="69"/>
      <c r="O76" s="68">
        <f t="shared" si="21"/>
        <v>338.07106598984774</v>
      </c>
      <c r="P76" s="117">
        <f t="shared" si="32"/>
        <v>0.32732732732732739</v>
      </c>
      <c r="Q76" s="72">
        <f t="shared" si="33"/>
        <v>110.65989847715738</v>
      </c>
      <c r="R76" s="72">
        <f t="shared" si="34"/>
        <v>227.41116751269035</v>
      </c>
      <c r="S76" s="72">
        <f t="shared" si="35"/>
        <v>3.4111675126903549</v>
      </c>
      <c r="T76" s="73">
        <f t="shared" si="22"/>
        <v>224</v>
      </c>
      <c r="U76" s="73">
        <f t="shared" si="23"/>
        <v>2028.4263959390864</v>
      </c>
      <c r="V76" s="73">
        <f t="shared" si="24"/>
        <v>1344</v>
      </c>
      <c r="W76" s="78"/>
      <c r="X76" s="76">
        <f t="shared" si="25"/>
        <v>0</v>
      </c>
      <c r="Y76" s="114">
        <f t="shared" si="26"/>
        <v>0</v>
      </c>
      <c r="Z76" s="115">
        <f t="shared" si="27"/>
        <v>1.4999999999999999E-2</v>
      </c>
      <c r="AA76" s="75">
        <f t="shared" si="28"/>
        <v>6.7307692307692513E-2</v>
      </c>
      <c r="AB76" s="75">
        <f t="shared" si="29"/>
        <v>6.6666666666666652E-2</v>
      </c>
      <c r="AC76" s="75">
        <f t="shared" si="30"/>
        <v>6.6666666666666652E-2</v>
      </c>
      <c r="AE76" s="112" t="s">
        <v>479</v>
      </c>
      <c r="AF76" s="113" t="str">
        <f t="shared" si="36"/>
        <v>1106Logística (T)316,7512690355330,326923076923077103,553299492386213,1979695431473,19796954314721210</v>
      </c>
      <c r="AG76" s="76" t="str">
        <f t="shared" si="37"/>
        <v>1106Logística (T)316,7512690355330,326923076923077103,553299492386213,1979695431473,19796954314721210</v>
      </c>
      <c r="AH76" s="7" t="b">
        <f t="shared" si="38"/>
        <v>1</v>
      </c>
      <c r="AJ76" s="7" t="str">
        <f t="shared" si="39"/>
        <v>1106Logística (T)338,0710659898480,327327327327327110,659898477157227,411167512693,41116751269035224</v>
      </c>
      <c r="AK76" s="7" t="str">
        <f>'Promo 1ºS - Região S e SE I'!B31&amp;'Promo 1ºS - Região S e SE I'!D31&amp;'Promo 1ºS - Região S e SE I'!F31&amp;'Promo 1ºS - Região S e SE I'!L31&amp;'Promo 1ºS - Região S e SE I'!N31&amp;'Promo 1ºS - Região S e SE I'!P31&amp;'Promo 1ºS - Região S e SE I'!R31&amp;'Promo 1ºS - Região S e SE I'!T31</f>
        <v>1106Logística (T)338,0710659898480,327327327327327110,659898477157227,411167512693,41116751269035224</v>
      </c>
      <c r="AL76" s="74" t="b">
        <f t="shared" si="40"/>
        <v>1</v>
      </c>
    </row>
    <row r="77" spans="1:38" x14ac:dyDescent="0.25">
      <c r="A77" s="7" t="e">
        <v>#N/A</v>
      </c>
      <c r="B77" s="134">
        <v>1131</v>
      </c>
      <c r="C77" s="8"/>
      <c r="D77" s="133" t="s">
        <v>18</v>
      </c>
      <c r="F77" s="69">
        <v>316.75126903553297</v>
      </c>
      <c r="G77" s="81">
        <v>0.32692307692307682</v>
      </c>
      <c r="H77" s="69">
        <v>103.55329949238575</v>
      </c>
      <c r="I77" s="69">
        <v>213.19796954314722</v>
      </c>
      <c r="J77" s="69">
        <f t="shared" si="31"/>
        <v>3.1979695431472082</v>
      </c>
      <c r="K77" s="69">
        <v>210</v>
      </c>
      <c r="L77" s="69"/>
      <c r="M77" s="69"/>
      <c r="O77" s="68">
        <f t="shared" si="21"/>
        <v>338.07106598984774</v>
      </c>
      <c r="P77" s="117">
        <f t="shared" si="32"/>
        <v>0.32732732732732739</v>
      </c>
      <c r="Q77" s="72">
        <f t="shared" si="33"/>
        <v>110.65989847715738</v>
      </c>
      <c r="R77" s="72">
        <f t="shared" si="34"/>
        <v>227.41116751269035</v>
      </c>
      <c r="S77" s="72">
        <f t="shared" si="35"/>
        <v>3.4111675126903549</v>
      </c>
      <c r="T77" s="73">
        <f t="shared" si="22"/>
        <v>224</v>
      </c>
      <c r="U77" s="73">
        <f t="shared" si="23"/>
        <v>2028.4263959390864</v>
      </c>
      <c r="V77" s="73">
        <f t="shared" si="24"/>
        <v>1344</v>
      </c>
      <c r="W77" s="78"/>
      <c r="X77" s="76">
        <f t="shared" si="25"/>
        <v>0</v>
      </c>
      <c r="Y77" s="114">
        <f t="shared" si="26"/>
        <v>0</v>
      </c>
      <c r="Z77" s="115">
        <f t="shared" si="27"/>
        <v>1.4999999999999999E-2</v>
      </c>
      <c r="AA77" s="75">
        <f t="shared" si="28"/>
        <v>6.7307692307692513E-2</v>
      </c>
      <c r="AB77" s="75">
        <f t="shared" si="29"/>
        <v>6.6666666666666652E-2</v>
      </c>
      <c r="AC77" s="75">
        <f t="shared" si="30"/>
        <v>6.6666666666666652E-2</v>
      </c>
      <c r="AE77" s="112" t="s">
        <v>480</v>
      </c>
      <c r="AF77" s="113" t="str">
        <f t="shared" si="36"/>
        <v>1131Marketing (T)316,7512690355330,326923076923077103,553299492386213,1979695431473,19796954314721210</v>
      </c>
      <c r="AG77" s="76" t="str">
        <f t="shared" si="37"/>
        <v>1131Marketing (T)316,7512690355330,326923076923077103,553299492386213,1979695431473,19796954314721210</v>
      </c>
      <c r="AH77" s="7" t="b">
        <f t="shared" si="38"/>
        <v>1</v>
      </c>
      <c r="AJ77" s="7" t="str">
        <f t="shared" si="39"/>
        <v>1131Marketing (T)338,0710659898480,327327327327327110,659898477157227,411167512693,41116751269035224</v>
      </c>
      <c r="AK77" s="7" t="str">
        <f>'Promo 1ºS - Região S e SE I'!B32&amp;'Promo 1ºS - Região S e SE I'!D32&amp;'Promo 1ºS - Região S e SE I'!F32&amp;'Promo 1ºS - Região S e SE I'!L32&amp;'Promo 1ºS - Região S e SE I'!N32&amp;'Promo 1ºS - Região S e SE I'!P32&amp;'Promo 1ºS - Região S e SE I'!R32&amp;'Promo 1ºS - Região S e SE I'!T32</f>
        <v>1131Marketing (T)338,0710659898480,327327327327327110,659898477157227,411167512693,41116751269035224</v>
      </c>
      <c r="AL77" s="74" t="b">
        <f t="shared" si="40"/>
        <v>1</v>
      </c>
    </row>
    <row r="78" spans="1:38" x14ac:dyDescent="0.25">
      <c r="A78" s="7">
        <v>1104</v>
      </c>
      <c r="B78" s="134">
        <v>1104</v>
      </c>
      <c r="C78" s="8"/>
      <c r="D78" s="133" t="s">
        <v>47</v>
      </c>
      <c r="F78" s="69">
        <v>285.2791878172589</v>
      </c>
      <c r="G78" s="81">
        <v>0.25266903914590749</v>
      </c>
      <c r="H78" s="69">
        <v>72.081218274111677</v>
      </c>
      <c r="I78" s="69">
        <v>213.19796954314722</v>
      </c>
      <c r="J78" s="69">
        <f t="shared" si="31"/>
        <v>3.1979695431472082</v>
      </c>
      <c r="K78" s="69">
        <v>210</v>
      </c>
      <c r="L78" s="69"/>
      <c r="M78" s="69"/>
      <c r="O78" s="68">
        <f t="shared" si="21"/>
        <v>304.56852791878174</v>
      </c>
      <c r="P78" s="117">
        <f t="shared" si="32"/>
        <v>0.25333333333333335</v>
      </c>
      <c r="Q78" s="72">
        <f t="shared" si="33"/>
        <v>77.157360406091385</v>
      </c>
      <c r="R78" s="72">
        <f t="shared" si="34"/>
        <v>227.41116751269035</v>
      </c>
      <c r="S78" s="72">
        <f t="shared" si="35"/>
        <v>3.4111675126903549</v>
      </c>
      <c r="T78" s="73">
        <f t="shared" si="22"/>
        <v>224</v>
      </c>
      <c r="U78" s="73">
        <f t="shared" si="23"/>
        <v>1827.4111675126906</v>
      </c>
      <c r="V78" s="73">
        <f t="shared" si="24"/>
        <v>1344</v>
      </c>
      <c r="W78" s="78"/>
      <c r="X78" s="76">
        <f t="shared" si="25"/>
        <v>0</v>
      </c>
      <c r="Y78" s="114">
        <f t="shared" si="26"/>
        <v>0</v>
      </c>
      <c r="Z78" s="115">
        <f t="shared" si="27"/>
        <v>1.4999999999999999E-2</v>
      </c>
      <c r="AA78" s="75">
        <f t="shared" si="28"/>
        <v>6.7615658362989217E-2</v>
      </c>
      <c r="AB78" s="75">
        <f t="shared" si="29"/>
        <v>6.6666666666666652E-2</v>
      </c>
      <c r="AC78" s="75">
        <f t="shared" si="30"/>
        <v>6.6666666666666652E-2</v>
      </c>
      <c r="AE78" s="112" t="s">
        <v>481</v>
      </c>
      <c r="AF78" s="113" t="str">
        <f t="shared" si="36"/>
        <v>1104Marketing (T) (Online)285,2791878172590,25266903914590772,0812182741117213,1979695431473,19796954314721210</v>
      </c>
      <c r="AG78" s="76" t="str">
        <f t="shared" si="37"/>
        <v>1104Marketing (T) (Online)285,2791878172590,25266903914590772,0812182741117213,1979695431473,19796954314721210</v>
      </c>
      <c r="AH78" s="7" t="b">
        <f t="shared" si="38"/>
        <v>1</v>
      </c>
      <c r="AJ78" s="7" t="str">
        <f t="shared" si="39"/>
        <v>1104Marketing (T) (Online)304,5685279187820,25333333333333377,1573604060914227,411167512693,41116751269035224</v>
      </c>
      <c r="AK78" s="7" t="str">
        <f>'Promo 1ºS - Região S e SE I'!B33&amp;'Promo 1ºS - Região S e SE I'!D33&amp;'Promo 1ºS - Região S e SE I'!F33&amp;'Promo 1ºS - Região S e SE I'!L33&amp;'Promo 1ºS - Região S e SE I'!N33&amp;'Promo 1ºS - Região S e SE I'!P33&amp;'Promo 1ºS - Região S e SE I'!R33&amp;'Promo 1ºS - Região S e SE I'!T33</f>
        <v>1104Marketing (T) (Online)304,5685279187820,25333333333333377,1573604060914227,411167512693,41116751269035224</v>
      </c>
      <c r="AL78" s="74" t="b">
        <f t="shared" si="40"/>
        <v>1</v>
      </c>
    </row>
    <row r="79" spans="1:38" x14ac:dyDescent="0.25">
      <c r="A79" s="7" t="e">
        <v>#N/A</v>
      </c>
      <c r="B79" s="134">
        <v>1111</v>
      </c>
      <c r="C79" s="49"/>
      <c r="D79" s="133" t="s">
        <v>28</v>
      </c>
      <c r="F79" s="69">
        <v>329.94923857868019</v>
      </c>
      <c r="G79" s="81" t="s">
        <v>231</v>
      </c>
      <c r="H79" s="69" t="s">
        <v>231</v>
      </c>
      <c r="I79" s="69" t="s">
        <v>231</v>
      </c>
      <c r="J79" s="69" t="e">
        <f t="shared" si="31"/>
        <v>#VALUE!</v>
      </c>
      <c r="K79" s="69">
        <v>0</v>
      </c>
      <c r="L79" s="69"/>
      <c r="M79" s="69"/>
      <c r="O79" s="68">
        <f t="shared" si="21"/>
        <v>352.28426395939084</v>
      </c>
      <c r="P79" s="117">
        <f t="shared" si="32"/>
        <v>1</v>
      </c>
      <c r="Q79" s="72">
        <f t="shared" si="33"/>
        <v>352.28426395939084</v>
      </c>
      <c r="R79" s="72">
        <f t="shared" si="34"/>
        <v>0</v>
      </c>
      <c r="S79" s="72">
        <f t="shared" si="35"/>
        <v>0</v>
      </c>
      <c r="T79" s="73">
        <f t="shared" si="22"/>
        <v>0</v>
      </c>
      <c r="U79" s="73">
        <f t="shared" si="23"/>
        <v>2113.7055837563448</v>
      </c>
      <c r="V79" s="73">
        <f t="shared" si="24"/>
        <v>0</v>
      </c>
      <c r="W79" s="78"/>
      <c r="X79" s="76">
        <f t="shared" si="25"/>
        <v>0</v>
      </c>
      <c r="Y79" s="114">
        <f t="shared" si="26"/>
        <v>0</v>
      </c>
      <c r="Z79" s="115" t="e">
        <f t="shared" si="27"/>
        <v>#DIV/0!</v>
      </c>
      <c r="AA79" s="75">
        <f t="shared" si="28"/>
        <v>6.7692307692307718E-2</v>
      </c>
      <c r="AB79" s="75" t="e">
        <f t="shared" si="29"/>
        <v>#VALUE!</v>
      </c>
      <c r="AC79" s="75" t="e">
        <f t="shared" si="30"/>
        <v>#DIV/0!</v>
      </c>
      <c r="AE79" s="112" t="s">
        <v>482</v>
      </c>
      <c r="AF79" s="113" t="e">
        <f t="shared" si="36"/>
        <v>#VALUE!</v>
      </c>
      <c r="AG79" s="76" t="e">
        <f t="shared" si="37"/>
        <v>#VALUE!</v>
      </c>
      <c r="AH79" s="7" t="e">
        <f t="shared" si="38"/>
        <v>#VALUE!</v>
      </c>
      <c r="AJ79" s="7" t="str">
        <f t="shared" si="39"/>
        <v>1111Matemática (L)352,2842639593911352,284263959391000</v>
      </c>
      <c r="AK79" s="7" t="str">
        <f>'Promo 1ºS - Região S e SE I'!B34&amp;'Promo 1ºS - Região S e SE I'!D34&amp;'Promo 1ºS - Região S e SE I'!F34&amp;'Promo 1ºS - Região S e SE I'!L34&amp;'Promo 1ºS - Região S e SE I'!N34&amp;'Promo 1ºS - Região S e SE I'!P34&amp;'Promo 1ºS - Região S e SE I'!R34&amp;'Promo 1ºS - Região S e SE I'!T34</f>
        <v>1111Matemática (L)352,284263959391</v>
      </c>
      <c r="AL79" s="74" t="b">
        <f t="shared" si="40"/>
        <v>0</v>
      </c>
    </row>
    <row r="80" spans="1:38" x14ac:dyDescent="0.25">
      <c r="A80" s="7">
        <v>2006</v>
      </c>
      <c r="B80" s="134">
        <v>2006</v>
      </c>
      <c r="C80" s="8"/>
      <c r="D80" s="133" t="s">
        <v>39</v>
      </c>
      <c r="F80" s="69">
        <v>312.69035532994923</v>
      </c>
      <c r="G80" s="81">
        <v>0.31818181818181812</v>
      </c>
      <c r="H80" s="69">
        <v>99.492385786802004</v>
      </c>
      <c r="I80" s="69">
        <v>213.19796954314722</v>
      </c>
      <c r="J80" s="69">
        <f t="shared" si="31"/>
        <v>3.1979695431472082</v>
      </c>
      <c r="K80" s="69">
        <v>210</v>
      </c>
      <c r="L80" s="69"/>
      <c r="M80" s="69"/>
      <c r="O80" s="68">
        <f t="shared" si="21"/>
        <v>334.01015228426394</v>
      </c>
      <c r="P80" s="117">
        <f t="shared" si="32"/>
        <v>0.31914893617021273</v>
      </c>
      <c r="Q80" s="72">
        <f t="shared" si="33"/>
        <v>106.59898477157358</v>
      </c>
      <c r="R80" s="72">
        <f t="shared" si="34"/>
        <v>227.41116751269035</v>
      </c>
      <c r="S80" s="72">
        <f t="shared" si="35"/>
        <v>3.4111675126903549</v>
      </c>
      <c r="T80" s="73">
        <f t="shared" si="22"/>
        <v>224</v>
      </c>
      <c r="U80" s="73">
        <f t="shared" si="23"/>
        <v>2004.0609137055835</v>
      </c>
      <c r="V80" s="73">
        <f t="shared" si="24"/>
        <v>1344</v>
      </c>
      <c r="W80" s="78"/>
      <c r="X80" s="76">
        <f t="shared" si="25"/>
        <v>0</v>
      </c>
      <c r="Y80" s="114">
        <f t="shared" si="26"/>
        <v>0</v>
      </c>
      <c r="Z80" s="115">
        <f t="shared" si="27"/>
        <v>1.4999999999999999E-2</v>
      </c>
      <c r="AA80" s="75">
        <f t="shared" si="28"/>
        <v>6.8181818181818121E-2</v>
      </c>
      <c r="AB80" s="75">
        <f t="shared" si="29"/>
        <v>6.6666666666666652E-2</v>
      </c>
      <c r="AC80" s="75">
        <f t="shared" si="30"/>
        <v>6.6666666666666652E-2</v>
      </c>
      <c r="AE80" s="112" t="s">
        <v>483</v>
      </c>
      <c r="AF80" s="113" t="str">
        <f t="shared" si="36"/>
        <v>2006Matemática (Segunda Licenciatura)312,6903553299490,31818181818181899,492385786802213,1979695431473,19796954314721210</v>
      </c>
      <c r="AG80" s="76" t="str">
        <f t="shared" si="37"/>
        <v>2006Matemática (Segunda Licenciatura)312,6903553299490,31818181818181899,492385786802213,1979695431473,19796954314721210</v>
      </c>
      <c r="AH80" s="7" t="b">
        <f t="shared" si="38"/>
        <v>1</v>
      </c>
      <c r="AJ80" s="7" t="str">
        <f t="shared" si="39"/>
        <v>2006Matemática (Segunda Licenciatura)334,0101522842640,319148936170213106,598984771574227,411167512693,41116751269035224</v>
      </c>
      <c r="AK80" s="7" t="str">
        <f>'Promo 1ºS - Região S e SE I'!B35&amp;'Promo 1ºS - Região S e SE I'!D35&amp;'Promo 1ºS - Região S e SE I'!F35&amp;'Promo 1ºS - Região S e SE I'!L35&amp;'Promo 1ºS - Região S e SE I'!N35&amp;'Promo 1ºS - Região S e SE I'!P35&amp;'Promo 1ºS - Região S e SE I'!R35&amp;'Promo 1ºS - Região S e SE I'!T35</f>
        <v>2006Matemática (Segunda Licenciatura)334,0101522842640,319148936170213106,598984771574227,411167512693,41116751269035224</v>
      </c>
      <c r="AL80" s="74" t="b">
        <f t="shared" si="40"/>
        <v>1</v>
      </c>
    </row>
    <row r="81" spans="1:38" ht="30" x14ac:dyDescent="0.25">
      <c r="A81" s="7">
        <v>1102</v>
      </c>
      <c r="B81" s="134">
        <v>1102</v>
      </c>
      <c r="C81" s="8"/>
      <c r="D81" s="133" t="s">
        <v>58</v>
      </c>
      <c r="F81" s="69">
        <v>329.94923857868019</v>
      </c>
      <c r="G81" s="81">
        <v>0.29230769230769227</v>
      </c>
      <c r="H81" s="69">
        <v>96.446700507614196</v>
      </c>
      <c r="I81" s="69">
        <v>233.502538071066</v>
      </c>
      <c r="J81" s="69">
        <f t="shared" si="31"/>
        <v>3.5025380710659899</v>
      </c>
      <c r="K81" s="69">
        <v>230</v>
      </c>
      <c r="L81" s="69"/>
      <c r="M81" s="69"/>
      <c r="O81" s="68">
        <f t="shared" si="21"/>
        <v>352.28426395939084</v>
      </c>
      <c r="P81" s="117">
        <f t="shared" si="32"/>
        <v>0.29394812680115273</v>
      </c>
      <c r="Q81" s="72">
        <f t="shared" si="33"/>
        <v>103.55329949238578</v>
      </c>
      <c r="R81" s="72">
        <f t="shared" si="34"/>
        <v>248.73096446700507</v>
      </c>
      <c r="S81" s="72">
        <f t="shared" si="35"/>
        <v>3.7309644670050659</v>
      </c>
      <c r="T81" s="73">
        <f t="shared" si="22"/>
        <v>245</v>
      </c>
      <c r="U81" s="73">
        <f t="shared" si="23"/>
        <v>2113.7055837563448</v>
      </c>
      <c r="V81" s="73">
        <f t="shared" si="24"/>
        <v>1470</v>
      </c>
      <c r="W81" s="78"/>
      <c r="X81" s="76">
        <f t="shared" si="25"/>
        <v>0</v>
      </c>
      <c r="Y81" s="114">
        <f t="shared" si="26"/>
        <v>0</v>
      </c>
      <c r="Z81" s="115">
        <f t="shared" si="27"/>
        <v>1.4999999999999999E-2</v>
      </c>
      <c r="AA81" s="75">
        <f t="shared" si="28"/>
        <v>6.7692307692307718E-2</v>
      </c>
      <c r="AB81" s="75">
        <f t="shared" si="29"/>
        <v>6.5217391304347672E-2</v>
      </c>
      <c r="AC81" s="75">
        <f t="shared" si="30"/>
        <v>6.5217391304347894E-2</v>
      </c>
      <c r="AE81" s="112" t="s">
        <v>484</v>
      </c>
      <c r="AF81" s="113" t="str">
        <f t="shared" si="36"/>
        <v>1102Pedagogia (L) - Docência na Ed Infantil e nas Séries Iniciais do EF329,949238578680,29230769230769296,4467005076142233,5025380710663,50253807106599230</v>
      </c>
      <c r="AG81" s="76" t="str">
        <f t="shared" si="37"/>
        <v>1102Pedagogia (L) - Docência na Ed Infantil e nas Séries Iniciais do EF329,949238578680,29230769230769296,4467005076142233,5025380710663,50253807106599230</v>
      </c>
      <c r="AH81" s="7" t="b">
        <f t="shared" si="38"/>
        <v>1</v>
      </c>
      <c r="AJ81" s="7" t="str">
        <f t="shared" si="39"/>
        <v>1102Pedagogia (L) - Docência na Ed Infantil e nas Séries Iniciais do EF352,2842639593910,293948126801153103,553299492386248,7309644670053,73096446700507245</v>
      </c>
      <c r="AK81" s="7" t="str">
        <f>'Promo 1ºS - Região S e SE I'!B36&amp;'Promo 1ºS - Região S e SE I'!D36&amp;'Promo 1ºS - Região S e SE I'!F36&amp;'Promo 1ºS - Região S e SE I'!L36&amp;'Promo 1ºS - Região S e SE I'!N36&amp;'Promo 1ºS - Região S e SE I'!P36&amp;'Promo 1ºS - Região S e SE I'!R36&amp;'Promo 1ºS - Região S e SE I'!T36</f>
        <v>1102Pedagogia (L) - Docência na Ed Infantil e nas Séries Iniciais do EF352,2842639593910,293948126801153103,553299492386248,7309644670053,73096446700507245</v>
      </c>
      <c r="AL81" s="74" t="b">
        <f t="shared" si="40"/>
        <v>1</v>
      </c>
    </row>
    <row r="82" spans="1:38" x14ac:dyDescent="0.25">
      <c r="A82" s="7">
        <v>2005</v>
      </c>
      <c r="B82" s="135">
        <v>2005</v>
      </c>
      <c r="C82" s="93"/>
      <c r="D82" s="136" t="s">
        <v>40</v>
      </c>
      <c r="F82" s="69">
        <v>312.69035532994923</v>
      </c>
      <c r="G82" s="81">
        <v>0.31818181818181812</v>
      </c>
      <c r="H82" s="69">
        <v>99.492385786802004</v>
      </c>
      <c r="I82" s="69">
        <v>213.19796954314722</v>
      </c>
      <c r="J82" s="69">
        <f t="shared" si="31"/>
        <v>3.1979695431472082</v>
      </c>
      <c r="K82" s="69">
        <v>210</v>
      </c>
      <c r="L82" s="69"/>
      <c r="M82" s="69"/>
      <c r="O82" s="68">
        <f t="shared" si="21"/>
        <v>334.01015228426394</v>
      </c>
      <c r="P82" s="117">
        <f t="shared" si="32"/>
        <v>0.31914893617021273</v>
      </c>
      <c r="Q82" s="72">
        <f t="shared" si="33"/>
        <v>106.59898477157358</v>
      </c>
      <c r="R82" s="72">
        <f t="shared" si="34"/>
        <v>227.41116751269035</v>
      </c>
      <c r="S82" s="72">
        <f t="shared" si="35"/>
        <v>3.4111675126903549</v>
      </c>
      <c r="T82" s="73">
        <f t="shared" si="22"/>
        <v>224</v>
      </c>
      <c r="U82" s="73">
        <f t="shared" si="23"/>
        <v>2004.0609137055835</v>
      </c>
      <c r="V82" s="73">
        <f t="shared" si="24"/>
        <v>1344</v>
      </c>
      <c r="W82" s="78"/>
      <c r="X82" s="76">
        <f t="shared" si="25"/>
        <v>0</v>
      </c>
      <c r="Y82" s="114">
        <f t="shared" si="26"/>
        <v>0</v>
      </c>
      <c r="Z82" s="115">
        <f t="shared" si="27"/>
        <v>1.4999999999999999E-2</v>
      </c>
      <c r="AA82" s="75">
        <f t="shared" si="28"/>
        <v>6.8181818181818121E-2</v>
      </c>
      <c r="AB82" s="75">
        <f t="shared" si="29"/>
        <v>6.6666666666666652E-2</v>
      </c>
      <c r="AC82" s="75">
        <f t="shared" si="30"/>
        <v>6.6666666666666652E-2</v>
      </c>
      <c r="AE82" s="112" t="s">
        <v>485</v>
      </c>
      <c r="AF82" s="113" t="str">
        <f t="shared" si="36"/>
        <v>2005Pedagogia (Segunda Licenciatura)312,6903553299490,31818181818181899,492385786802213,1979695431473,19796954314721210</v>
      </c>
      <c r="AG82" s="76" t="str">
        <f t="shared" si="37"/>
        <v>2005Pedagogia (Segunda Licenciatura)312,6903553299490,31818181818181899,492385786802213,1979695431473,19796954314721210</v>
      </c>
      <c r="AH82" s="7" t="b">
        <f t="shared" si="38"/>
        <v>1</v>
      </c>
      <c r="AJ82" s="7" t="str">
        <f t="shared" si="39"/>
        <v>2005Pedagogia (Segunda Licenciatura)334,0101522842640,319148936170213106,598984771574227,411167512693,41116751269035224</v>
      </c>
      <c r="AK82" s="7" t="str">
        <f>'Promo 1ºS - Região S e SE I'!B37&amp;'Promo 1ºS - Região S e SE I'!D37&amp;'Promo 1ºS - Região S e SE I'!F37&amp;'Promo 1ºS - Região S e SE I'!L37&amp;'Promo 1ºS - Região S e SE I'!N37&amp;'Promo 1ºS - Região S e SE I'!P37&amp;'Promo 1ºS - Região S e SE I'!R37&amp;'Promo 1ºS - Região S e SE I'!T37</f>
        <v>2005Pedagogia (Segunda Licenciatura)334,0101522842640,319148936170213106,598984771574227,411167512693,41116751269035224</v>
      </c>
      <c r="AL82" s="74" t="b">
        <f t="shared" si="40"/>
        <v>1</v>
      </c>
    </row>
    <row r="83" spans="1:38" ht="30" x14ac:dyDescent="0.25">
      <c r="A83" s="7" t="e">
        <v>#N/A</v>
      </c>
      <c r="B83" s="134">
        <v>1108</v>
      </c>
      <c r="C83" s="49"/>
      <c r="D83" s="133" t="s">
        <v>59</v>
      </c>
      <c r="F83" s="69">
        <v>316.75126903553297</v>
      </c>
      <c r="G83" s="81">
        <v>0.32692307692307682</v>
      </c>
      <c r="H83" s="69">
        <v>103.55329949238575</v>
      </c>
      <c r="I83" s="69">
        <v>213.19796954314722</v>
      </c>
      <c r="J83" s="69">
        <f t="shared" si="31"/>
        <v>3.1979695431472082</v>
      </c>
      <c r="K83" s="69">
        <v>210</v>
      </c>
      <c r="L83" s="134"/>
      <c r="M83" s="69"/>
      <c r="O83" s="68">
        <f t="shared" ref="O83:O87" si="41">VLOOKUP(B83,$B$9:$O$50,14,FALSE)</f>
        <v>338.07106598984774</v>
      </c>
      <c r="P83" s="117">
        <f t="shared" ref="P83:P87" si="42">Q83/O83</f>
        <v>0.32732732732732739</v>
      </c>
      <c r="Q83" s="72">
        <f t="shared" ref="Q83:Q87" si="43">O83-R83</f>
        <v>110.65989847715738</v>
      </c>
      <c r="R83" s="72">
        <f t="shared" ref="R83:R87" si="44">T83/(1-$V$4)</f>
        <v>227.41116751269035</v>
      </c>
      <c r="S83" s="72">
        <f t="shared" ref="S83:S87" si="45">R83-T83</f>
        <v>3.4111675126903549</v>
      </c>
      <c r="T83" s="73">
        <f t="shared" ref="T83:T87" si="46">IFERROR(ROUNDUP(K83+(K83*$T$4),0),0)</f>
        <v>224</v>
      </c>
      <c r="U83" s="73">
        <f t="shared" ref="U83:U87" si="47">O83*6</f>
        <v>2028.4263959390864</v>
      </c>
      <c r="V83" s="73">
        <f t="shared" ref="V83:V87" si="48">T83*6</f>
        <v>1344</v>
      </c>
      <c r="X83" s="76">
        <f t="shared" ref="X83:X87" si="49">IF(Q83="",0,O83-Q83-R83)</f>
        <v>0</v>
      </c>
      <c r="Y83" s="114">
        <f t="shared" ref="Y83:Y87" si="50">IF(Q83="",O83-S83-T83,R83-S83-T83)</f>
        <v>0</v>
      </c>
      <c r="Z83" s="115">
        <f t="shared" ref="Z83:Z87" si="51">ROUND(IF(Q83="",S83/O83,S83/R83),4)</f>
        <v>1.4999999999999999E-2</v>
      </c>
      <c r="AA83" s="75">
        <f t="shared" ref="AA83:AA87" si="52">O83/F83-1</f>
        <v>6.7307692307692513E-2</v>
      </c>
      <c r="AB83" s="75">
        <f t="shared" ref="AB83:AB87" si="53">IF(R83="",AA83,R83/I83-1)</f>
        <v>6.6666666666666652E-2</v>
      </c>
      <c r="AC83" s="75">
        <f t="shared" ref="AC83:AC87" si="54">T83/K83-1</f>
        <v>6.6666666666666652E-2</v>
      </c>
      <c r="AE83" s="112" t="s">
        <v>486</v>
      </c>
      <c r="AF83" s="113" t="str">
        <f t="shared" ref="AF83:AF89" si="55">B83&amp;D83&amp;F83&amp;G83&amp;H83&amp;I83&amp;J83&amp;K83&amp;L83&amp;M83</f>
        <v>1108Processos Gerenciais (T) - Gestão de Pequenas e Médias Empresas316,7512690355330,326923076923077103,553299492386213,1979695431473,19796954314721210</v>
      </c>
      <c r="AG83" s="76" t="str">
        <f t="shared" ref="AG83:AG89" si="56">_xlfn.IFNA(VLOOKUP(AF83,$AE$53:$AE$95,1,FALSE),"")</f>
        <v>1108Processos Gerenciais (T) - Gestão de Pequenas e Médias Empresas316,7512690355330,326923076923077103,553299492386213,1979695431473,19796954314721210</v>
      </c>
      <c r="AH83" s="7" t="b">
        <f t="shared" si="38"/>
        <v>1</v>
      </c>
      <c r="AJ83" s="7" t="str">
        <f t="shared" si="39"/>
        <v>1108Processos Gerenciais (T) - Gestão de Pequenas e Médias Empresas338,0710659898480,327327327327327110,659898477157227,411167512693,41116751269035224</v>
      </c>
      <c r="AK83" s="7" t="str">
        <f>'Promo 1ºS - Região S e SE I'!B38&amp;'Promo 1ºS - Região S e SE I'!D38&amp;'Promo 1ºS - Região S e SE I'!F38&amp;'Promo 1ºS - Região S e SE I'!L38&amp;'Promo 1ºS - Região S e SE I'!N38&amp;'Promo 1ºS - Região S e SE I'!P38&amp;'Promo 1ºS - Região S e SE I'!R38&amp;'Promo 1ºS - Região S e SE I'!T38</f>
        <v>1108Processos Gerenciais (T) - Gestão de Pequenas e Médias Empresas338,0710659898480,327327327327327110,659898477157227,411167512693,41116751269035224</v>
      </c>
      <c r="AL83" s="74" t="b">
        <f t="shared" si="40"/>
        <v>1</v>
      </c>
    </row>
    <row r="84" spans="1:38" x14ac:dyDescent="0.25">
      <c r="A84" s="7">
        <v>1127</v>
      </c>
      <c r="B84" s="134">
        <v>1127</v>
      </c>
      <c r="C84" s="49"/>
      <c r="D84" s="133" t="s">
        <v>53</v>
      </c>
      <c r="F84" s="69">
        <v>312.69035532994923</v>
      </c>
      <c r="G84" s="81">
        <v>0.31818181818181812</v>
      </c>
      <c r="H84" s="69">
        <v>99.492385786802004</v>
      </c>
      <c r="I84" s="69">
        <v>213.19796954314722</v>
      </c>
      <c r="J84" s="69">
        <f t="shared" si="31"/>
        <v>3.1979695431472082</v>
      </c>
      <c r="K84" s="69">
        <v>210</v>
      </c>
      <c r="L84" s="134"/>
      <c r="M84" s="69"/>
      <c r="O84" s="68">
        <f t="shared" si="41"/>
        <v>334.01015228426394</v>
      </c>
      <c r="P84" s="117">
        <f t="shared" si="42"/>
        <v>0.31914893617021273</v>
      </c>
      <c r="Q84" s="72">
        <f t="shared" si="43"/>
        <v>106.59898477157358</v>
      </c>
      <c r="R84" s="72">
        <f t="shared" si="44"/>
        <v>227.41116751269035</v>
      </c>
      <c r="S84" s="72">
        <f t="shared" si="45"/>
        <v>3.4111675126903549</v>
      </c>
      <c r="T84" s="73">
        <f t="shared" si="46"/>
        <v>224</v>
      </c>
      <c r="U84" s="73">
        <f t="shared" si="47"/>
        <v>2004.0609137055835</v>
      </c>
      <c r="V84" s="73">
        <f t="shared" si="48"/>
        <v>1344</v>
      </c>
      <c r="X84" s="76">
        <f t="shared" si="49"/>
        <v>0</v>
      </c>
      <c r="Y84" s="114">
        <f t="shared" si="50"/>
        <v>0</v>
      </c>
      <c r="Z84" s="115">
        <f t="shared" si="51"/>
        <v>1.4999999999999999E-2</v>
      </c>
      <c r="AA84" s="75">
        <f t="shared" si="52"/>
        <v>6.8181818181818121E-2</v>
      </c>
      <c r="AB84" s="75">
        <f t="shared" si="53"/>
        <v>6.6666666666666652E-2</v>
      </c>
      <c r="AC84" s="75">
        <f t="shared" si="54"/>
        <v>6.6666666666666652E-2</v>
      </c>
      <c r="AE84" s="112" t="s">
        <v>487</v>
      </c>
      <c r="AF84" s="113" t="str">
        <f t="shared" si="55"/>
        <v>1127Segurança Pública (T) (Online)312,6903553299490,31818181818181899,492385786802213,1979695431473,19796954314721210</v>
      </c>
      <c r="AG84" s="76" t="str">
        <f t="shared" si="56"/>
        <v>1127Segurança Pública (T) (Online)312,6903553299490,31818181818181899,492385786802213,1979695431473,19796954314721210</v>
      </c>
      <c r="AH84" s="7" t="b">
        <f t="shared" si="38"/>
        <v>1</v>
      </c>
      <c r="AJ84" s="7" t="str">
        <f t="shared" si="39"/>
        <v>1127Segurança Pública (T) (Online)334,0101522842640,319148936170213106,598984771574227,411167512693,41116751269035224</v>
      </c>
      <c r="AK84" s="7" t="str">
        <f>'Promo 1ºS - Região S e SE I'!B39&amp;'Promo 1ºS - Região S e SE I'!D39&amp;'Promo 1ºS - Região S e SE I'!F39&amp;'Promo 1ºS - Região S e SE I'!L39&amp;'Promo 1ºS - Região S e SE I'!N39&amp;'Promo 1ºS - Região S e SE I'!P39&amp;'Promo 1ºS - Região S e SE I'!R39&amp;'Promo 1ºS - Região S e SE I'!T39</f>
        <v>1127Segurança Pública (T) (Online)334,0101522842640,319148936170213106,598984771574227,411167512693,41116751269035224</v>
      </c>
      <c r="AL84" s="74" t="b">
        <f t="shared" si="40"/>
        <v>1</v>
      </c>
    </row>
    <row r="85" spans="1:38" x14ac:dyDescent="0.25">
      <c r="A85" s="7" t="e">
        <v>#N/A</v>
      </c>
      <c r="B85" s="134">
        <v>1123</v>
      </c>
      <c r="C85" s="49"/>
      <c r="D85" s="133" t="s">
        <v>20</v>
      </c>
      <c r="F85" s="69">
        <v>365.48223350253807</v>
      </c>
      <c r="G85" s="81" t="s">
        <v>231</v>
      </c>
      <c r="H85" s="69" t="s">
        <v>231</v>
      </c>
      <c r="I85" s="69" t="s">
        <v>231</v>
      </c>
      <c r="J85" s="69" t="e">
        <f t="shared" si="31"/>
        <v>#VALUE!</v>
      </c>
      <c r="K85" s="69">
        <v>0</v>
      </c>
      <c r="L85" s="134"/>
      <c r="M85" s="69"/>
      <c r="O85" s="68">
        <f t="shared" si="41"/>
        <v>389.84771573604064</v>
      </c>
      <c r="P85" s="117">
        <f t="shared" si="42"/>
        <v>1</v>
      </c>
      <c r="Q85" s="72">
        <f t="shared" si="43"/>
        <v>389.84771573604064</v>
      </c>
      <c r="R85" s="72">
        <f t="shared" si="44"/>
        <v>0</v>
      </c>
      <c r="S85" s="72">
        <f t="shared" si="45"/>
        <v>0</v>
      </c>
      <c r="T85" s="73">
        <f t="shared" si="46"/>
        <v>0</v>
      </c>
      <c r="U85" s="73">
        <f t="shared" si="47"/>
        <v>2339.0862944162436</v>
      </c>
      <c r="V85" s="73">
        <f t="shared" si="48"/>
        <v>0</v>
      </c>
      <c r="X85" s="76">
        <f t="shared" si="49"/>
        <v>0</v>
      </c>
      <c r="Y85" s="114">
        <f t="shared" si="50"/>
        <v>0</v>
      </c>
      <c r="Z85" s="115" t="e">
        <f t="shared" si="51"/>
        <v>#DIV/0!</v>
      </c>
      <c r="AA85" s="75">
        <f t="shared" si="52"/>
        <v>6.6666666666666874E-2</v>
      </c>
      <c r="AB85" s="75" t="e">
        <f t="shared" si="53"/>
        <v>#VALUE!</v>
      </c>
      <c r="AC85" s="75" t="e">
        <f t="shared" si="54"/>
        <v>#DIV/0!</v>
      </c>
      <c r="AE85" s="112" t="s">
        <v>488</v>
      </c>
      <c r="AF85" s="113" t="e">
        <f t="shared" si="55"/>
        <v>#VALUE!</v>
      </c>
      <c r="AG85" s="76" t="e">
        <f t="shared" si="56"/>
        <v>#VALUE!</v>
      </c>
      <c r="AH85" s="7" t="e">
        <f t="shared" si="38"/>
        <v>#VALUE!</v>
      </c>
      <c r="AJ85" s="7" t="str">
        <f t="shared" si="39"/>
        <v>1123Sistemas de Informação (B)389,8477157360411389,847715736041000</v>
      </c>
      <c r="AK85" s="7" t="str">
        <f>'Promo 1ºS - Região S e SE I'!B40&amp;'Promo 1ºS - Região S e SE I'!D40&amp;'Promo 1ºS - Região S e SE I'!F40&amp;'Promo 1ºS - Região S e SE I'!L40&amp;'Promo 1ºS - Região S e SE I'!N40&amp;'Promo 1ºS - Região S e SE I'!P40&amp;'Promo 1ºS - Região S e SE I'!R40&amp;'Promo 1ºS - Região S e SE I'!T40</f>
        <v>1123Sistemas de Informação (B)389,847715736041</v>
      </c>
      <c r="AL85" s="74" t="b">
        <f t="shared" si="40"/>
        <v>0</v>
      </c>
    </row>
    <row r="86" spans="1:38" x14ac:dyDescent="0.25">
      <c r="A86" s="7">
        <v>1103</v>
      </c>
      <c r="B86" s="134">
        <v>1103</v>
      </c>
      <c r="C86" s="49"/>
      <c r="D86" s="133" t="s">
        <v>21</v>
      </c>
      <c r="F86" s="69">
        <v>365.48223350253807</v>
      </c>
      <c r="G86" s="81">
        <v>0.36111111111111105</v>
      </c>
      <c r="H86" s="69">
        <v>131.97969543147207</v>
      </c>
      <c r="I86" s="69">
        <v>233.502538071066</v>
      </c>
      <c r="J86" s="69">
        <f t="shared" si="31"/>
        <v>3.5025380710659899</v>
      </c>
      <c r="K86" s="69">
        <v>230</v>
      </c>
      <c r="L86" s="134"/>
      <c r="M86" s="69"/>
      <c r="O86" s="68">
        <f t="shared" si="41"/>
        <v>389.84771573604064</v>
      </c>
      <c r="P86" s="117">
        <f t="shared" si="42"/>
        <v>0.36197916666666674</v>
      </c>
      <c r="Q86" s="72">
        <f t="shared" si="43"/>
        <v>141.11675126903557</v>
      </c>
      <c r="R86" s="72">
        <f t="shared" si="44"/>
        <v>248.73096446700507</v>
      </c>
      <c r="S86" s="72">
        <f t="shared" si="45"/>
        <v>3.7309644670050659</v>
      </c>
      <c r="T86" s="73">
        <f t="shared" si="46"/>
        <v>245</v>
      </c>
      <c r="U86" s="73">
        <f t="shared" si="47"/>
        <v>2339.0862944162436</v>
      </c>
      <c r="V86" s="73">
        <f t="shared" si="48"/>
        <v>1470</v>
      </c>
      <c r="X86" s="76">
        <f t="shared" si="49"/>
        <v>0</v>
      </c>
      <c r="Y86" s="114">
        <f t="shared" si="50"/>
        <v>0</v>
      </c>
      <c r="Z86" s="115">
        <f t="shared" si="51"/>
        <v>1.4999999999999999E-2</v>
      </c>
      <c r="AA86" s="75">
        <f t="shared" si="52"/>
        <v>6.6666666666666874E-2</v>
      </c>
      <c r="AB86" s="75">
        <f t="shared" si="53"/>
        <v>6.5217391304347672E-2</v>
      </c>
      <c r="AC86" s="75">
        <f t="shared" si="54"/>
        <v>6.5217391304347894E-2</v>
      </c>
      <c r="AE86" s="112" t="s">
        <v>489</v>
      </c>
      <c r="AF86" s="113" t="str">
        <f t="shared" si="55"/>
        <v>1103Teologia (B)365,4822335025380,361111111111111131,979695431472233,5025380710663,50253807106599230</v>
      </c>
      <c r="AG86" s="76" t="str">
        <f t="shared" si="56"/>
        <v>1103Teologia (B)365,4822335025380,361111111111111131,979695431472233,5025380710663,50253807106599230</v>
      </c>
      <c r="AH86" s="7" t="b">
        <f t="shared" si="38"/>
        <v>1</v>
      </c>
      <c r="AJ86" s="7" t="str">
        <f t="shared" si="39"/>
        <v>1103Teologia (B)389,8477157360410,361979166666667141,116751269036248,7309644670053,73096446700507245</v>
      </c>
      <c r="AK86" s="7" t="str">
        <f>'Promo 1ºS - Região S e SE I'!B41&amp;'Promo 1ºS - Região S e SE I'!D41&amp;'Promo 1ºS - Região S e SE I'!F41&amp;'Promo 1ºS - Região S e SE I'!L41&amp;'Promo 1ºS - Região S e SE I'!N41&amp;'Promo 1ºS - Região S e SE I'!P41&amp;'Promo 1ºS - Região S e SE I'!R41&amp;'Promo 1ºS - Região S e SE I'!T41</f>
        <v>1103Teologia (B)389,8477157360410,361979166666667141,116751269036248,7309644670053,73096446700507245</v>
      </c>
      <c r="AL86" s="74" t="b">
        <f t="shared" si="40"/>
        <v>1</v>
      </c>
    </row>
    <row r="87" spans="1:38" x14ac:dyDescent="0.25">
      <c r="A87" s="7" t="e">
        <v>#N/A</v>
      </c>
      <c r="B87" s="134">
        <v>1163</v>
      </c>
      <c r="C87" s="49"/>
      <c r="D87" s="133" t="s">
        <v>22</v>
      </c>
      <c r="F87" s="69">
        <v>297.46192893401013</v>
      </c>
      <c r="G87" s="81">
        <v>0.35153583617747436</v>
      </c>
      <c r="H87" s="69">
        <v>104.56852791878171</v>
      </c>
      <c r="I87" s="69">
        <v>192.89340101522842</v>
      </c>
      <c r="J87" s="69">
        <f t="shared" si="31"/>
        <v>2.8934010152284264</v>
      </c>
      <c r="K87" s="69">
        <v>190</v>
      </c>
      <c r="L87" s="134"/>
      <c r="M87" s="69"/>
      <c r="O87" s="68">
        <f t="shared" si="41"/>
        <v>317.76649746192896</v>
      </c>
      <c r="P87" s="117">
        <f t="shared" si="42"/>
        <v>0.3514376996805112</v>
      </c>
      <c r="Q87" s="72">
        <f t="shared" si="43"/>
        <v>111.67512690355332</v>
      </c>
      <c r="R87" s="72">
        <f t="shared" si="44"/>
        <v>206.09137055837564</v>
      </c>
      <c r="S87" s="72">
        <f t="shared" si="45"/>
        <v>3.0913705583756439</v>
      </c>
      <c r="T87" s="73">
        <f t="shared" si="46"/>
        <v>203</v>
      </c>
      <c r="U87" s="73">
        <f t="shared" si="47"/>
        <v>1906.5989847715737</v>
      </c>
      <c r="V87" s="73">
        <f t="shared" si="48"/>
        <v>1218</v>
      </c>
      <c r="X87" s="76">
        <f t="shared" si="49"/>
        <v>0</v>
      </c>
      <c r="Y87" s="114">
        <f t="shared" si="50"/>
        <v>0</v>
      </c>
      <c r="Z87" s="115">
        <f t="shared" si="51"/>
        <v>1.4999999999999999E-2</v>
      </c>
      <c r="AA87" s="75">
        <f t="shared" si="52"/>
        <v>6.8259385665529138E-2</v>
      </c>
      <c r="AB87" s="75">
        <f t="shared" si="53"/>
        <v>6.8421052631578938E-2</v>
      </c>
      <c r="AC87" s="75">
        <f t="shared" si="54"/>
        <v>6.8421052631578938E-2</v>
      </c>
      <c r="AE87" s="112" t="s">
        <v>490</v>
      </c>
      <c r="AF87" s="113" t="str">
        <f t="shared" si="55"/>
        <v>1163Teologia (I)297,461928934010,351535836177474104,568527918782192,8934010152282,89340101522843190</v>
      </c>
      <c r="AG87" s="76" t="str">
        <f t="shared" si="56"/>
        <v>1163Teologia (I)297,461928934010,351535836177474104,568527918782192,8934010152282,89340101522843190</v>
      </c>
      <c r="AH87" s="7" t="b">
        <f t="shared" si="38"/>
        <v>1</v>
      </c>
      <c r="AJ87" s="7" t="str">
        <f t="shared" si="39"/>
        <v>1163Teologia (I)317,7664974619290,351437699680511111,675126903553206,0913705583763,09137055837564203</v>
      </c>
      <c r="AK87" s="7" t="str">
        <f>'Promo 1ºS - Região S e SE I'!B42&amp;'Promo 1ºS - Região S e SE I'!D42&amp;'Promo 1ºS - Região S e SE I'!F42&amp;'Promo 1ºS - Região S e SE I'!L42&amp;'Promo 1ºS - Região S e SE I'!N42&amp;'Promo 1ºS - Região S e SE I'!P42&amp;'Promo 1ºS - Região S e SE I'!R42&amp;'Promo 1ºS - Região S e SE I'!T42</f>
        <v>1163Teologia (I)317,7664974619290,351437699680511111,675126903553206,0913705583763,09137055837564203</v>
      </c>
      <c r="AL87" s="74" t="b">
        <f t="shared" si="40"/>
        <v>1</v>
      </c>
    </row>
    <row r="88" spans="1:38" x14ac:dyDescent="0.25">
      <c r="AE88" s="112" t="s">
        <v>231</v>
      </c>
      <c r="AF88" s="113" t="str">
        <f t="shared" si="55"/>
        <v/>
      </c>
      <c r="AG88" s="76" t="str">
        <f t="shared" si="56"/>
        <v/>
      </c>
      <c r="AH88" s="7" t="b">
        <f t="shared" si="38"/>
        <v>1</v>
      </c>
      <c r="AJ88" s="7" t="str">
        <f t="shared" si="39"/>
        <v/>
      </c>
      <c r="AK88" s="7" t="str">
        <f>'Promo 1ºS - Região S e SE I'!B43&amp;'Promo 1ºS - Região S e SE I'!D43&amp;'Promo 1ºS - Região S e SE I'!F43&amp;'Promo 1ºS - Região S e SE I'!L43&amp;'Promo 1ºS - Região S e SE I'!N43&amp;'Promo 1ºS - Região S e SE I'!P43&amp;'Promo 1ºS - Região S e SE I'!R43&amp;'Promo 1ºS - Região S e SE I'!T43</f>
        <v/>
      </c>
      <c r="AL88" s="74" t="b">
        <f t="shared" si="40"/>
        <v>1</v>
      </c>
    </row>
    <row r="89" spans="1:38" x14ac:dyDescent="0.25">
      <c r="AE89" s="112" t="s">
        <v>23</v>
      </c>
      <c r="AF89" s="113" t="str">
        <f t="shared" si="55"/>
        <v/>
      </c>
      <c r="AG89" s="76" t="str">
        <f t="shared" si="56"/>
        <v/>
      </c>
      <c r="AH89" s="7" t="b">
        <f t="shared" si="38"/>
        <v>1</v>
      </c>
      <c r="AJ89" s="7" t="str">
        <f t="shared" si="39"/>
        <v/>
      </c>
      <c r="AK89" s="7" t="str">
        <f>'Promo 1ºS - Região S e SE I'!B44&amp;'Promo 1ºS - Região S e SE I'!D44&amp;'Promo 1ºS - Região S e SE I'!F44&amp;'Promo 1ºS - Região S e SE I'!L44&amp;'Promo 1ºS - Região S e SE I'!N44&amp;'Promo 1ºS - Região S e SE I'!P44&amp;'Promo 1ºS - Região S e SE I'!R44&amp;'Promo 1ºS - Região S e SE I'!T44</f>
        <v/>
      </c>
      <c r="AL89" s="74" t="b">
        <f t="shared" si="40"/>
        <v>1</v>
      </c>
    </row>
    <row r="90" spans="1:38" x14ac:dyDescent="0.25">
      <c r="AE90" s="112" t="s">
        <v>231</v>
      </c>
      <c r="AF90" s="113" t="str">
        <f t="shared" ref="AF90:AF95" si="57">B90&amp;D90&amp;F90&amp;G90&amp;H90&amp;I90&amp;J90&amp;K90&amp;L90&amp;M90</f>
        <v/>
      </c>
      <c r="AG90" s="76" t="str">
        <f t="shared" ref="AG90:AG95" si="58">_xlfn.IFNA(VLOOKUP(AF90,$AE$53:$AE$95,1,FALSE),"")</f>
        <v/>
      </c>
      <c r="AH90" s="7" t="b">
        <f t="shared" si="38"/>
        <v>1</v>
      </c>
      <c r="AJ90" s="7" t="str">
        <f t="shared" si="39"/>
        <v/>
      </c>
      <c r="AK90" s="7" t="str">
        <f>'Promo 1ºS - Região S e SE I'!B45&amp;'Promo 1ºS - Região S e SE I'!D45&amp;'Promo 1ºS - Região S e SE I'!F45&amp;'Promo 1ºS - Região S e SE I'!L45&amp;'Promo 1ºS - Região S e SE I'!N45&amp;'Promo 1ºS - Região S e SE I'!P45&amp;'Promo 1ºS - Região S e SE I'!R45&amp;'Promo 1ºS - Região S e SE I'!T45</f>
        <v/>
      </c>
      <c r="AL90" s="74" t="b">
        <f t="shared" si="40"/>
        <v>1</v>
      </c>
    </row>
    <row r="91" spans="1:38" x14ac:dyDescent="0.25">
      <c r="AE91" s="112" t="s">
        <v>24</v>
      </c>
      <c r="AF91" s="113" t="str">
        <f t="shared" si="57"/>
        <v/>
      </c>
      <c r="AG91" s="76" t="str">
        <f t="shared" si="58"/>
        <v/>
      </c>
      <c r="AH91" s="7" t="b">
        <f t="shared" si="38"/>
        <v>1</v>
      </c>
      <c r="AJ91" s="7" t="str">
        <f t="shared" si="39"/>
        <v/>
      </c>
      <c r="AK91" s="7" t="str">
        <f>'Promo 1ºS - Região S e SE I'!B46&amp;'Promo 1ºS - Região S e SE I'!D46&amp;'Promo 1ºS - Região S e SE I'!F46&amp;'Promo 1ºS - Região S e SE I'!L46&amp;'Promo 1ºS - Região S e SE I'!N46&amp;'Promo 1ºS - Região S e SE I'!P46&amp;'Promo 1ºS - Região S e SE I'!R46&amp;'Promo 1ºS - Região S e SE I'!T46</f>
        <v/>
      </c>
      <c r="AL91" s="74" t="b">
        <f t="shared" si="40"/>
        <v>1</v>
      </c>
    </row>
    <row r="92" spans="1:38" x14ac:dyDescent="0.25">
      <c r="AE92" s="112" t="s">
        <v>491</v>
      </c>
      <c r="AF92" s="113" t="str">
        <f t="shared" si="57"/>
        <v/>
      </c>
      <c r="AG92" s="76" t="str">
        <f t="shared" si="58"/>
        <v/>
      </c>
      <c r="AH92" s="7" t="b">
        <f t="shared" si="38"/>
        <v>1</v>
      </c>
      <c r="AJ92" s="7" t="str">
        <f t="shared" si="39"/>
        <v/>
      </c>
      <c r="AK92" s="7" t="str">
        <f>'Promo 1ºS - Região S e SE I'!B47&amp;'Promo 1ºS - Região S e SE I'!D47&amp;'Promo 1ºS - Região S e SE I'!F47&amp;'Promo 1ºS - Região S e SE I'!L47&amp;'Promo 1ºS - Região S e SE I'!N47&amp;'Promo 1ºS - Região S e SE I'!P47&amp;'Promo 1ºS - Região S e SE I'!R47&amp;'Promo 1ºS - Região S e SE I'!T47</f>
        <v/>
      </c>
      <c r="AL92" s="74" t="b">
        <f t="shared" si="40"/>
        <v>1</v>
      </c>
    </row>
    <row r="93" spans="1:38" x14ac:dyDescent="0.25">
      <c r="AE93" s="112" t="s">
        <v>231</v>
      </c>
      <c r="AF93" s="113" t="str">
        <f t="shared" si="57"/>
        <v/>
      </c>
      <c r="AG93" s="76" t="str">
        <f t="shared" si="58"/>
        <v/>
      </c>
      <c r="AH93" s="7" t="b">
        <f t="shared" si="38"/>
        <v>1</v>
      </c>
      <c r="AJ93" s="7" t="str">
        <f t="shared" si="39"/>
        <v/>
      </c>
      <c r="AK93" s="7" t="str">
        <f>'Promo 1ºS - Região S e SE I'!B48&amp;'Promo 1ºS - Região S e SE I'!D48&amp;'Promo 1ºS - Região S e SE I'!F48&amp;'Promo 1ºS - Região S e SE I'!L48&amp;'Promo 1ºS - Região S e SE I'!N48&amp;'Promo 1ºS - Região S e SE I'!P48&amp;'Promo 1ºS - Região S e SE I'!R48&amp;'Promo 1ºS - Região S e SE I'!T48</f>
        <v/>
      </c>
      <c r="AL93" s="74" t="b">
        <f t="shared" si="40"/>
        <v>1</v>
      </c>
    </row>
    <row r="94" spans="1:38" x14ac:dyDescent="0.25">
      <c r="AE94" s="112" t="s">
        <v>349</v>
      </c>
      <c r="AF94" s="113" t="str">
        <f t="shared" si="57"/>
        <v/>
      </c>
      <c r="AG94" s="76" t="str">
        <f t="shared" si="58"/>
        <v/>
      </c>
      <c r="AH94" s="7" t="b">
        <f t="shared" si="38"/>
        <v>1</v>
      </c>
      <c r="AJ94" s="7" t="str">
        <f t="shared" si="39"/>
        <v/>
      </c>
      <c r="AL94" s="74" t="b">
        <f t="shared" si="40"/>
        <v>1</v>
      </c>
    </row>
    <row r="95" spans="1:38" x14ac:dyDescent="0.25">
      <c r="AE95" s="112" t="s">
        <v>231</v>
      </c>
      <c r="AF95" s="113" t="str">
        <f t="shared" si="57"/>
        <v/>
      </c>
      <c r="AG95" s="76" t="str">
        <f t="shared" si="58"/>
        <v/>
      </c>
      <c r="AH95" s="7" t="b">
        <f t="shared" si="38"/>
        <v>1</v>
      </c>
      <c r="AJ95" s="7" t="str">
        <f t="shared" si="39"/>
        <v/>
      </c>
      <c r="AK95" s="7" t="str">
        <f>'Promo 1ºS - Região S e SE I'!B50&amp;'Promo 1ºS - Região S e SE I'!D50&amp;'Promo 1ºS - Região S e SE I'!F50&amp;'Promo 1ºS - Região S e SE I'!L50&amp;'Promo 1ºS - Região S e SE I'!N50&amp;'Promo 1ºS - Região S e SE I'!P50&amp;'Promo 1ºS - Região S e SE I'!R50&amp;'Promo 1ºS - Região S e SE I'!T50</f>
        <v/>
      </c>
      <c r="AL95" s="74" t="b">
        <f t="shared" si="40"/>
        <v>1</v>
      </c>
    </row>
    <row r="96" spans="1:38" x14ac:dyDescent="0.25">
      <c r="AE96" s="74"/>
    </row>
    <row r="97" spans="1:41" s="18" customFormat="1" x14ac:dyDescent="0.25">
      <c r="A97" s="1"/>
      <c r="B97" s="105"/>
      <c r="C97" s="106"/>
      <c r="D97" s="107" t="s">
        <v>122</v>
      </c>
      <c r="E97" s="108"/>
      <c r="F97" s="109"/>
      <c r="G97" s="109"/>
      <c r="H97" s="109"/>
      <c r="I97" s="109"/>
      <c r="J97" s="109"/>
      <c r="K97" s="109"/>
      <c r="L97" s="109"/>
      <c r="M97" s="109"/>
      <c r="N97" s="108"/>
      <c r="O97" s="110"/>
      <c r="P97" s="110"/>
      <c r="Q97" s="110"/>
      <c r="R97" s="110"/>
      <c r="S97" s="110"/>
      <c r="T97" s="110"/>
      <c r="U97" s="110"/>
      <c r="V97" s="110"/>
      <c r="W97" s="111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</row>
    <row r="98" spans="1:41" x14ac:dyDescent="0.25">
      <c r="A98" s="7" t="e">
        <v>#N/A</v>
      </c>
      <c r="B98" s="134">
        <v>1100</v>
      </c>
      <c r="C98" s="49"/>
      <c r="D98" s="133" t="s">
        <v>8</v>
      </c>
      <c r="F98" s="69">
        <v>365.48223350253807</v>
      </c>
      <c r="G98" s="81">
        <v>0.36111111111111105</v>
      </c>
      <c r="H98" s="69">
        <v>131.97969543147207</v>
      </c>
      <c r="I98" s="69">
        <v>233.502538071066</v>
      </c>
      <c r="J98" s="69">
        <f>I98*$M$4</f>
        <v>3.5025380710659899</v>
      </c>
      <c r="K98" s="69">
        <v>230</v>
      </c>
      <c r="L98" s="69"/>
      <c r="M98" s="69"/>
      <c r="O98" s="68">
        <f t="shared" ref="O98:O127" si="59">VLOOKUP(B98,$B$9:$O$50,14,FALSE)</f>
        <v>389.84771573604064</v>
      </c>
      <c r="P98" s="117">
        <f>Q98/O98</f>
        <v>0.36197916666666674</v>
      </c>
      <c r="Q98" s="72">
        <f>O98-R98</f>
        <v>141.11675126903557</v>
      </c>
      <c r="R98" s="72">
        <f>T98/(1-$V$4)</f>
        <v>248.73096446700507</v>
      </c>
      <c r="S98" s="72">
        <f t="shared" ref="S98:S127" si="60">R98-T98</f>
        <v>3.7309644670050659</v>
      </c>
      <c r="T98" s="73">
        <f>IFERROR(ROUNDUP(K98+(K98*$T$4),0),0)</f>
        <v>245</v>
      </c>
      <c r="U98" s="73">
        <f t="shared" ref="U98:U127" si="61">O98*6</f>
        <v>2339.0862944162436</v>
      </c>
      <c r="V98" s="73">
        <f t="shared" ref="V98:V127" si="62">T98*6</f>
        <v>1470</v>
      </c>
      <c r="W98" s="78"/>
      <c r="X98" s="76">
        <f t="shared" ref="X98:X127" si="63">IF(Q98="",0,O98-Q98-R98)</f>
        <v>0</v>
      </c>
      <c r="Y98" s="114">
        <f t="shared" ref="Y98:Y127" si="64">IF(Q98="",O98-S98-T98,R98-S98-T98)</f>
        <v>0</v>
      </c>
      <c r="Z98" s="115">
        <f t="shared" ref="Z98:Z127" si="65">ROUND(IF(Q98="",S98/O98,S98/R98),4)</f>
        <v>1.4999999999999999E-2</v>
      </c>
      <c r="AA98" s="75">
        <f t="shared" ref="AA98:AA99" si="66">O98/F98-1</f>
        <v>6.6666666666666874E-2</v>
      </c>
      <c r="AB98" s="75">
        <f t="shared" ref="AB98:AB99" si="67">IF(R98="",AA98,R98/I98-1)</f>
        <v>6.5217391304347672E-2</v>
      </c>
      <c r="AC98" s="75">
        <f t="shared" ref="AC98:AC99" si="68">T98/K98-1</f>
        <v>6.5217391304347894E-2</v>
      </c>
      <c r="AE98" s="112" t="s">
        <v>492</v>
      </c>
      <c r="AF98" s="113" t="str">
        <f>B98&amp;D98&amp;F98&amp;G98&amp;H98&amp;I98&amp;J98&amp;K98&amp;L98&amp;M98</f>
        <v>1100Administração (B)365,4822335025380,361111111111111131,979695431472233,5025380710663,50253807106599230</v>
      </c>
      <c r="AG98" s="76" t="str">
        <f>_xlfn.IFNA(VLOOKUP(AF98,$AE$98:$AE$140,1,FALSE),"")</f>
        <v>1100Administração (B)365,4822335025380,361111111111111131,979695431472233,5025380710663,50253807106599230</v>
      </c>
      <c r="AH98" s="7" t="b">
        <f>AF98=AG98</f>
        <v>1</v>
      </c>
      <c r="AJ98" s="7" t="str">
        <f t="shared" ref="AJ98:AJ99" si="69">B98&amp;D98&amp;O98&amp;P98&amp;Q98&amp;R98&amp;S98&amp;T98</f>
        <v>1100Administração (B)389,8477157360410,361979166666667141,116751269036248,7309644670053,73096446700507245</v>
      </c>
      <c r="AK98" s="7" t="str">
        <f>'Promo 1ºS - Região S e SE II'!B8&amp;'Promo 1ºS - Região S e SE II'!D8&amp;'Promo 1ºS - Região S e SE II'!F8&amp;'Promo 1ºS - Região S e SE II'!L8&amp;'Promo 1ºS - Região S e SE II'!N8&amp;'Promo 1ºS - Região S e SE II'!P8&amp;'Promo 1ºS - Região S e SE II'!R8&amp;'Promo 1ºS - Região S e SE II'!T8</f>
        <v>1100Administração (B)389,8477157360410,361979166666667141,116751269036248,7309644670053,73096446700507245</v>
      </c>
      <c r="AL98" s="74" t="b">
        <f t="shared" ref="AL98:AL140" si="70">AJ98=AK98</f>
        <v>1</v>
      </c>
    </row>
    <row r="99" spans="1:41" x14ac:dyDescent="0.25">
      <c r="A99" s="7" t="e">
        <v>#N/A</v>
      </c>
      <c r="B99" s="134">
        <v>1124</v>
      </c>
      <c r="C99" s="8"/>
      <c r="D99" s="133" t="s">
        <v>9</v>
      </c>
      <c r="F99" s="69">
        <v>316.75126903553297</v>
      </c>
      <c r="G99" s="81">
        <v>0.26282051282051272</v>
      </c>
      <c r="H99" s="69">
        <v>83.248730964466972</v>
      </c>
      <c r="I99" s="69">
        <v>233.502538071066</v>
      </c>
      <c r="J99" s="69">
        <f t="shared" ref="J99:J132" si="71">I99*$M$4</f>
        <v>3.5025380710659899</v>
      </c>
      <c r="K99" s="69">
        <v>230</v>
      </c>
      <c r="L99" s="69"/>
      <c r="M99" s="69"/>
      <c r="O99" s="68">
        <f t="shared" si="59"/>
        <v>338.07106598984774</v>
      </c>
      <c r="P99" s="117">
        <f t="shared" ref="P99:P127" si="72">Q99/O99</f>
        <v>0.26426426426426436</v>
      </c>
      <c r="Q99" s="72">
        <f t="shared" ref="Q99:Q127" si="73">O99-R99</f>
        <v>89.340101522842673</v>
      </c>
      <c r="R99" s="72">
        <f t="shared" ref="R99:R127" si="74">T99/(1-$V$4)</f>
        <v>248.73096446700507</v>
      </c>
      <c r="S99" s="72">
        <f t="shared" si="60"/>
        <v>3.7309644670050659</v>
      </c>
      <c r="T99" s="73">
        <f t="shared" ref="T99" si="75">IFERROR(ROUNDUP(K99+(K99*$T$4),0),0)</f>
        <v>245</v>
      </c>
      <c r="U99" s="73">
        <f t="shared" si="61"/>
        <v>2028.4263959390864</v>
      </c>
      <c r="V99" s="73">
        <f t="shared" si="62"/>
        <v>1470</v>
      </c>
      <c r="W99" s="78"/>
      <c r="X99" s="76">
        <f t="shared" si="63"/>
        <v>0</v>
      </c>
      <c r="Y99" s="114">
        <f t="shared" si="64"/>
        <v>0</v>
      </c>
      <c r="Z99" s="115">
        <f t="shared" si="65"/>
        <v>1.4999999999999999E-2</v>
      </c>
      <c r="AA99" s="75">
        <f t="shared" si="66"/>
        <v>6.7307692307692513E-2</v>
      </c>
      <c r="AB99" s="75">
        <f t="shared" si="67"/>
        <v>6.5217391304347672E-2</v>
      </c>
      <c r="AC99" s="75">
        <f t="shared" si="68"/>
        <v>6.5217391304347894E-2</v>
      </c>
      <c r="AE99" s="112" t="s">
        <v>493</v>
      </c>
      <c r="AF99" s="113" t="str">
        <f t="shared" ref="AF99" si="76">B99&amp;D99&amp;F99&amp;G99&amp;H99&amp;I99&amp;J99&amp;K99&amp;L99&amp;M99</f>
        <v>1124Análise e Desenvolvimento de Sistemas (T)316,7512690355330,26282051282051383,248730964467233,5025380710663,50253807106599230</v>
      </c>
      <c r="AG99" s="76" t="str">
        <f t="shared" ref="AG99:AG140" si="77">_xlfn.IFNA(VLOOKUP(AF99,$AE$98:$AE$140,1,FALSE),"")</f>
        <v>1124Análise e Desenvolvimento de Sistemas (T)316,7512690355330,26282051282051383,248730964467233,5025380710663,50253807106599230</v>
      </c>
      <c r="AH99" s="7" t="b">
        <f t="shared" ref="AH99:AH140" si="78">AF99=AG99</f>
        <v>1</v>
      </c>
      <c r="AJ99" s="7" t="str">
        <f t="shared" si="69"/>
        <v>1124Análise e Desenvolvimento de Sistemas (T)338,0710659898480,26426426426426489,3401015228427248,7309644670053,73096446700507245</v>
      </c>
      <c r="AK99" s="7" t="str">
        <f>'Promo 1ºS - Região S e SE II'!B9&amp;'Promo 1ºS - Região S e SE II'!D9&amp;'Promo 1ºS - Região S e SE II'!F9&amp;'Promo 1ºS - Região S e SE II'!L9&amp;'Promo 1ºS - Região S e SE II'!N9&amp;'Promo 1ºS - Região S e SE II'!P9&amp;'Promo 1ºS - Região S e SE II'!R9&amp;'Promo 1ºS - Região S e SE II'!T9</f>
        <v>1124Análise e Desenvolvimento de Sistemas (T)338,0710659898480,26426426426426489,3401015228427248,7309644670053,73096446700507245</v>
      </c>
      <c r="AL99" s="74" t="b">
        <f t="shared" si="70"/>
        <v>1</v>
      </c>
    </row>
    <row r="100" spans="1:41" x14ac:dyDescent="0.25">
      <c r="A100" s="7">
        <v>1133</v>
      </c>
      <c r="B100" s="134">
        <v>1133</v>
      </c>
      <c r="C100" s="8"/>
      <c r="D100" s="133" t="s">
        <v>55</v>
      </c>
      <c r="F100" s="69">
        <v>312.69035532994923</v>
      </c>
      <c r="G100" s="81">
        <v>0.25324675324675316</v>
      </c>
      <c r="H100" s="69">
        <v>79.187817258883229</v>
      </c>
      <c r="I100" s="69">
        <v>233.502538071066</v>
      </c>
      <c r="J100" s="69">
        <f t="shared" si="71"/>
        <v>3.5025380710659899</v>
      </c>
      <c r="K100" s="69">
        <v>230</v>
      </c>
      <c r="L100" s="69"/>
      <c r="M100" s="69"/>
      <c r="O100" s="68">
        <f t="shared" si="59"/>
        <v>334.01015228426394</v>
      </c>
      <c r="P100" s="117">
        <f t="shared" si="72"/>
        <v>0.25531914893617019</v>
      </c>
      <c r="Q100" s="72">
        <f t="shared" si="73"/>
        <v>85.279187817258872</v>
      </c>
      <c r="R100" s="72">
        <f t="shared" si="74"/>
        <v>248.73096446700507</v>
      </c>
      <c r="S100" s="72">
        <f t="shared" si="60"/>
        <v>3.7309644670050659</v>
      </c>
      <c r="T100" s="73">
        <f t="shared" ref="T100:T127" si="79">IFERROR(ROUNDUP(K100+(K100*$T$4),0),0)</f>
        <v>245</v>
      </c>
      <c r="U100" s="73">
        <f t="shared" si="61"/>
        <v>2004.0609137055835</v>
      </c>
      <c r="V100" s="73">
        <f t="shared" si="62"/>
        <v>1470</v>
      </c>
      <c r="W100" s="78"/>
      <c r="X100" s="76">
        <f t="shared" si="63"/>
        <v>0</v>
      </c>
      <c r="Y100" s="114">
        <f t="shared" si="64"/>
        <v>0</v>
      </c>
      <c r="Z100" s="115">
        <f t="shared" si="65"/>
        <v>1.4999999999999999E-2</v>
      </c>
      <c r="AA100" s="75">
        <f t="shared" ref="AA100:AA127" si="80">O100/F100-1</f>
        <v>6.8181818181818121E-2</v>
      </c>
      <c r="AB100" s="75">
        <f t="shared" ref="AB100:AB127" si="81">IF(R100="",AA100,R100/I100-1)</f>
        <v>6.5217391304347672E-2</v>
      </c>
      <c r="AC100" s="75">
        <f t="shared" ref="AC100:AC127" si="82">T100/K100-1</f>
        <v>6.5217391304347894E-2</v>
      </c>
      <c r="AE100" s="112" t="s">
        <v>494</v>
      </c>
      <c r="AF100" s="113" t="str">
        <f t="shared" ref="AF100:AF140" si="83">B100&amp;D100&amp;F100&amp;G100&amp;H100&amp;I100&amp;J100&amp;K100&amp;L100&amp;M100</f>
        <v>1133Análise e Desenvolvimento de Sistemas (T) (Online)312,6903553299490,25324675324675379,1878172588832233,5025380710663,50253807106599230</v>
      </c>
      <c r="AG100" s="76" t="str">
        <f t="shared" si="77"/>
        <v>1133Análise e Desenvolvimento de Sistemas (T) (Online)312,6903553299490,25324675324675379,1878172588832233,5025380710663,50253807106599230</v>
      </c>
      <c r="AH100" s="7" t="b">
        <f t="shared" si="78"/>
        <v>1</v>
      </c>
      <c r="AJ100" s="7" t="str">
        <f t="shared" ref="AJ100:AJ140" si="84">B100&amp;D100&amp;O100&amp;P100&amp;Q100&amp;R100&amp;S100&amp;T100</f>
        <v>1133Análise e Desenvolvimento de Sistemas (T) (Online)334,0101522842640,2553191489361785,2791878172589248,7309644670053,73096446700507245</v>
      </c>
      <c r="AK100" s="7" t="str">
        <f>'Promo 1ºS - Região S e SE II'!B10&amp;'Promo 1ºS - Região S e SE II'!D10&amp;'Promo 1ºS - Região S e SE II'!F10&amp;'Promo 1ºS - Região S e SE II'!L10&amp;'Promo 1ºS - Região S e SE II'!N10&amp;'Promo 1ºS - Região S e SE II'!P10&amp;'Promo 1ºS - Região S e SE II'!R10&amp;'Promo 1ºS - Região S e SE II'!T10</f>
        <v>1133Análise e Desenvolvimento de Sistemas (T) (Online)334,0101522842640,2553191489361785,2791878172589248,7309644670053,73096446700507245</v>
      </c>
      <c r="AL100" s="74" t="b">
        <f t="shared" si="70"/>
        <v>1</v>
      </c>
    </row>
    <row r="101" spans="1:41" x14ac:dyDescent="0.25">
      <c r="A101" s="7">
        <v>2007</v>
      </c>
      <c r="B101" s="134">
        <v>2007</v>
      </c>
      <c r="C101" s="8"/>
      <c r="D101" s="133" t="s">
        <v>52</v>
      </c>
      <c r="F101" s="69">
        <v>312.69035532994923</v>
      </c>
      <c r="G101" s="81">
        <v>0.25324675324675316</v>
      </c>
      <c r="H101" s="69">
        <v>79.187817258883229</v>
      </c>
      <c r="I101" s="69">
        <v>233.502538071066</v>
      </c>
      <c r="J101" s="69">
        <f t="shared" si="71"/>
        <v>3.5025380710659899</v>
      </c>
      <c r="K101" s="69">
        <v>230</v>
      </c>
      <c r="L101" s="69"/>
      <c r="M101" s="69"/>
      <c r="O101" s="68">
        <f t="shared" si="59"/>
        <v>334.01015228426394</v>
      </c>
      <c r="P101" s="117">
        <f t="shared" si="72"/>
        <v>0.25531914893617019</v>
      </c>
      <c r="Q101" s="72">
        <f t="shared" si="73"/>
        <v>85.279187817258872</v>
      </c>
      <c r="R101" s="72">
        <f t="shared" si="74"/>
        <v>248.73096446700507</v>
      </c>
      <c r="S101" s="72">
        <f t="shared" si="60"/>
        <v>3.7309644670050659</v>
      </c>
      <c r="T101" s="73">
        <f t="shared" si="79"/>
        <v>245</v>
      </c>
      <c r="U101" s="73">
        <f t="shared" si="61"/>
        <v>2004.0609137055835</v>
      </c>
      <c r="V101" s="73">
        <f t="shared" si="62"/>
        <v>1470</v>
      </c>
      <c r="W101" s="78"/>
      <c r="X101" s="76">
        <f t="shared" si="63"/>
        <v>0</v>
      </c>
      <c r="Y101" s="114">
        <f t="shared" si="64"/>
        <v>0</v>
      </c>
      <c r="Z101" s="115">
        <f t="shared" si="65"/>
        <v>1.4999999999999999E-2</v>
      </c>
      <c r="AA101" s="75">
        <f t="shared" si="80"/>
        <v>6.8181818181818121E-2</v>
      </c>
      <c r="AB101" s="75">
        <f t="shared" si="81"/>
        <v>6.5217391304347672E-2</v>
      </c>
      <c r="AC101" s="75">
        <f t="shared" si="82"/>
        <v>6.5217391304347894E-2</v>
      </c>
      <c r="AE101" s="112" t="s">
        <v>495</v>
      </c>
      <c r="AF101" s="113" t="str">
        <f t="shared" si="83"/>
        <v>2007Ciências Biológicas (Segunda Licenciatura)312,6903553299490,25324675324675379,1878172588832233,5025380710663,50253807106599230</v>
      </c>
      <c r="AG101" s="76" t="str">
        <f t="shared" si="77"/>
        <v>2007Ciências Biológicas (Segunda Licenciatura)312,6903553299490,25324675324675379,1878172588832233,5025380710663,50253807106599230</v>
      </c>
      <c r="AH101" s="7" t="b">
        <f t="shared" si="78"/>
        <v>1</v>
      </c>
      <c r="AJ101" s="7" t="str">
        <f t="shared" si="84"/>
        <v>2007Ciências Biológicas (Segunda Licenciatura)334,0101522842640,2553191489361785,2791878172589248,7309644670053,73096446700507245</v>
      </c>
      <c r="AK101" s="7" t="str">
        <f>'Promo 1ºS - Região S e SE II'!B11&amp;'Promo 1ºS - Região S e SE II'!D11&amp;'Promo 1ºS - Região S e SE II'!F11&amp;'Promo 1ºS - Região S e SE II'!L11&amp;'Promo 1ºS - Região S e SE II'!N11&amp;'Promo 1ºS - Região S e SE II'!P11&amp;'Promo 1ºS - Região S e SE II'!R11&amp;'Promo 1ºS - Região S e SE II'!T11</f>
        <v>2007Ciências Biológicas (Segunda Licenciatura)334,0101522842640,2553191489361785,2791878172589248,7309644670053,73096446700507245</v>
      </c>
      <c r="AL101" s="74" t="b">
        <f t="shared" si="70"/>
        <v>1</v>
      </c>
    </row>
    <row r="102" spans="1:41" x14ac:dyDescent="0.25">
      <c r="A102" s="7">
        <v>1116</v>
      </c>
      <c r="B102" s="134">
        <v>1116</v>
      </c>
      <c r="C102" s="8"/>
      <c r="D102" s="133" t="s">
        <v>50</v>
      </c>
      <c r="F102" s="69">
        <v>328.93401015228426</v>
      </c>
      <c r="G102" s="81">
        <v>0.29012345679012341</v>
      </c>
      <c r="H102" s="69">
        <v>95.43147208121826</v>
      </c>
      <c r="I102" s="69">
        <v>233.502538071066</v>
      </c>
      <c r="J102" s="69">
        <f t="shared" si="71"/>
        <v>3.5025380710659899</v>
      </c>
      <c r="K102" s="69">
        <v>230</v>
      </c>
      <c r="L102" s="69"/>
      <c r="M102" s="69"/>
      <c r="O102" s="68">
        <f t="shared" si="59"/>
        <v>351.26903553299491</v>
      </c>
      <c r="P102" s="117">
        <f t="shared" si="72"/>
        <v>0.29190751445086704</v>
      </c>
      <c r="Q102" s="72">
        <f t="shared" si="73"/>
        <v>102.53807106598984</v>
      </c>
      <c r="R102" s="72">
        <f t="shared" si="74"/>
        <v>248.73096446700507</v>
      </c>
      <c r="S102" s="72">
        <f t="shared" si="60"/>
        <v>3.7309644670050659</v>
      </c>
      <c r="T102" s="73">
        <f t="shared" si="79"/>
        <v>245</v>
      </c>
      <c r="U102" s="73">
        <f t="shared" si="61"/>
        <v>2107.6142131979695</v>
      </c>
      <c r="V102" s="73">
        <f t="shared" si="62"/>
        <v>1470</v>
      </c>
      <c r="W102" s="78"/>
      <c r="X102" s="76">
        <f t="shared" si="63"/>
        <v>0</v>
      </c>
      <c r="Y102" s="114">
        <f t="shared" si="64"/>
        <v>0</v>
      </c>
      <c r="Z102" s="115">
        <f t="shared" si="65"/>
        <v>1.4999999999999999E-2</v>
      </c>
      <c r="AA102" s="75">
        <f t="shared" si="80"/>
        <v>6.7901234567901092E-2</v>
      </c>
      <c r="AB102" s="75">
        <f t="shared" si="81"/>
        <v>6.5217391304347672E-2</v>
      </c>
      <c r="AC102" s="75">
        <f t="shared" si="82"/>
        <v>6.5217391304347894E-2</v>
      </c>
      <c r="AE102" s="112" t="s">
        <v>496</v>
      </c>
      <c r="AF102" s="113" t="str">
        <f t="shared" si="83"/>
        <v>1116Ciências Contábeis (B) (Online)328,9340101522840,29012345679012395,4314720812183233,5025380710663,50253807106599230</v>
      </c>
      <c r="AG102" s="76" t="str">
        <f t="shared" si="77"/>
        <v>1116Ciências Contábeis (B) (Online)328,9340101522840,29012345679012395,4314720812183233,5025380710663,50253807106599230</v>
      </c>
      <c r="AH102" s="7" t="b">
        <f t="shared" si="78"/>
        <v>1</v>
      </c>
      <c r="AJ102" s="7" t="str">
        <f t="shared" si="84"/>
        <v>1116Ciências Contábeis (B) (Online)351,2690355329950,291907514450867102,53807106599248,7309644670053,73096446700507245</v>
      </c>
      <c r="AK102" s="7" t="str">
        <f>'Promo 1ºS - Região S e SE II'!B12&amp;'Promo 1ºS - Região S e SE II'!D12&amp;'Promo 1ºS - Região S e SE II'!F12&amp;'Promo 1ºS - Região S e SE II'!L12&amp;'Promo 1ºS - Região S e SE II'!N12&amp;'Promo 1ºS - Região S e SE II'!P12&amp;'Promo 1ºS - Região S e SE II'!R12&amp;'Promo 1ºS - Região S e SE II'!T12</f>
        <v>1116Ciências Contábeis (B) (Online)351,2690355329950,291907514450867102,53807106599248,7309644670053,73096446700507245</v>
      </c>
      <c r="AL102" s="74" t="b">
        <f t="shared" si="70"/>
        <v>1</v>
      </c>
    </row>
    <row r="103" spans="1:41" x14ac:dyDescent="0.25">
      <c r="A103" s="7">
        <v>1107</v>
      </c>
      <c r="B103" s="135">
        <v>1107</v>
      </c>
      <c r="C103" s="93"/>
      <c r="D103" s="136" t="s">
        <v>10</v>
      </c>
      <c r="F103" s="69">
        <v>329.94923857868019</v>
      </c>
      <c r="G103" s="81">
        <v>0.29230769230769227</v>
      </c>
      <c r="H103" s="69">
        <v>96.446700507614196</v>
      </c>
      <c r="I103" s="69">
        <v>233.502538071066</v>
      </c>
      <c r="J103" s="69">
        <f t="shared" si="71"/>
        <v>3.5025380710659899</v>
      </c>
      <c r="K103" s="69">
        <v>230</v>
      </c>
      <c r="L103" s="69"/>
      <c r="M103" s="69"/>
      <c r="O103" s="68">
        <f t="shared" si="59"/>
        <v>352.28426395939084</v>
      </c>
      <c r="P103" s="117">
        <f t="shared" si="72"/>
        <v>0.29394812680115273</v>
      </c>
      <c r="Q103" s="72">
        <f t="shared" si="73"/>
        <v>103.55329949238578</v>
      </c>
      <c r="R103" s="72">
        <f t="shared" si="74"/>
        <v>248.73096446700507</v>
      </c>
      <c r="S103" s="72">
        <f t="shared" si="60"/>
        <v>3.7309644670050659</v>
      </c>
      <c r="T103" s="73">
        <f t="shared" si="79"/>
        <v>245</v>
      </c>
      <c r="U103" s="73">
        <f t="shared" si="61"/>
        <v>2113.7055837563448</v>
      </c>
      <c r="V103" s="73">
        <f t="shared" si="62"/>
        <v>1470</v>
      </c>
      <c r="W103" s="78"/>
      <c r="X103" s="76">
        <f t="shared" si="63"/>
        <v>0</v>
      </c>
      <c r="Y103" s="114">
        <f t="shared" si="64"/>
        <v>0</v>
      </c>
      <c r="Z103" s="115">
        <f t="shared" si="65"/>
        <v>1.4999999999999999E-2</v>
      </c>
      <c r="AA103" s="75">
        <f t="shared" si="80"/>
        <v>6.7692307692307718E-2</v>
      </c>
      <c r="AB103" s="75">
        <f t="shared" si="81"/>
        <v>6.5217391304347672E-2</v>
      </c>
      <c r="AC103" s="75">
        <f t="shared" si="82"/>
        <v>6.5217391304347894E-2</v>
      </c>
      <c r="AE103" s="112" t="s">
        <v>461</v>
      </c>
      <c r="AF103" s="113" t="str">
        <f t="shared" si="83"/>
        <v>1107Ciências Sociais (L)329,949238578680,29230769230769296,4467005076142233,5025380710663,50253807106599230</v>
      </c>
      <c r="AG103" s="76" t="str">
        <f t="shared" si="77"/>
        <v>1107Ciências Sociais (L)329,949238578680,29230769230769296,4467005076142233,5025380710663,50253807106599230</v>
      </c>
      <c r="AH103" s="7" t="b">
        <f t="shared" si="78"/>
        <v>1</v>
      </c>
      <c r="AJ103" s="7" t="str">
        <f t="shared" si="84"/>
        <v>1107Ciências Sociais (L)352,2842639593910,293948126801153103,553299492386248,7309644670053,73096446700507245</v>
      </c>
      <c r="AK103" s="7" t="str">
        <f>'Promo 1ºS - Região S e SE II'!B13&amp;'Promo 1ºS - Região S e SE II'!D13&amp;'Promo 1ºS - Região S e SE II'!F13&amp;'Promo 1ºS - Região S e SE II'!L13&amp;'Promo 1ºS - Região S e SE II'!N13&amp;'Promo 1ºS - Região S e SE II'!P13&amp;'Promo 1ºS - Região S e SE II'!R13&amp;'Promo 1ºS - Região S e SE II'!T13</f>
        <v>1107Ciências Sociais (L)352,2842639593910,293948126801153103,553299492386248,7309644670053,73096446700507245</v>
      </c>
      <c r="AL103" s="74" t="b">
        <f t="shared" si="70"/>
        <v>1</v>
      </c>
    </row>
    <row r="104" spans="1:41" x14ac:dyDescent="0.25">
      <c r="A104" s="7">
        <v>2008</v>
      </c>
      <c r="B104" s="134">
        <v>2008</v>
      </c>
      <c r="C104" s="8"/>
      <c r="D104" s="133" t="s">
        <v>36</v>
      </c>
      <c r="F104" s="69">
        <v>312.69035532994923</v>
      </c>
      <c r="G104" s="81">
        <v>0.25324675324675316</v>
      </c>
      <c r="H104" s="69">
        <v>79.187817258883229</v>
      </c>
      <c r="I104" s="69">
        <v>233.502538071066</v>
      </c>
      <c r="J104" s="69">
        <f t="shared" si="71"/>
        <v>3.5025380710659899</v>
      </c>
      <c r="K104" s="69">
        <v>230</v>
      </c>
      <c r="L104" s="69"/>
      <c r="M104" s="69"/>
      <c r="O104" s="68">
        <f t="shared" si="59"/>
        <v>334.01015228426394</v>
      </c>
      <c r="P104" s="117">
        <f t="shared" si="72"/>
        <v>0.25531914893617019</v>
      </c>
      <c r="Q104" s="72">
        <f t="shared" si="73"/>
        <v>85.279187817258872</v>
      </c>
      <c r="R104" s="72">
        <f t="shared" si="74"/>
        <v>248.73096446700507</v>
      </c>
      <c r="S104" s="72">
        <f t="shared" si="60"/>
        <v>3.7309644670050659</v>
      </c>
      <c r="T104" s="73">
        <f t="shared" si="79"/>
        <v>245</v>
      </c>
      <c r="U104" s="73">
        <f t="shared" si="61"/>
        <v>2004.0609137055835</v>
      </c>
      <c r="V104" s="73">
        <f t="shared" si="62"/>
        <v>1470</v>
      </c>
      <c r="W104" s="78"/>
      <c r="X104" s="76">
        <f t="shared" si="63"/>
        <v>0</v>
      </c>
      <c r="Y104" s="114">
        <f t="shared" si="64"/>
        <v>0</v>
      </c>
      <c r="Z104" s="115">
        <f t="shared" si="65"/>
        <v>1.4999999999999999E-2</v>
      </c>
      <c r="AA104" s="75">
        <f t="shared" si="80"/>
        <v>6.8181818181818121E-2</v>
      </c>
      <c r="AB104" s="75">
        <f t="shared" si="81"/>
        <v>6.5217391304347672E-2</v>
      </c>
      <c r="AC104" s="75">
        <f t="shared" si="82"/>
        <v>6.5217391304347894E-2</v>
      </c>
      <c r="AE104" s="112" t="s">
        <v>497</v>
      </c>
      <c r="AF104" s="113" t="str">
        <f t="shared" si="83"/>
        <v>2008Ciências Sociais (Segunda Licenciatura)312,6903553299490,25324675324675379,1878172588832233,5025380710663,50253807106599230</v>
      </c>
      <c r="AG104" s="76" t="str">
        <f t="shared" si="77"/>
        <v>2008Ciências Sociais (Segunda Licenciatura)312,6903553299490,25324675324675379,1878172588832233,5025380710663,50253807106599230</v>
      </c>
      <c r="AH104" s="7" t="b">
        <f t="shared" si="78"/>
        <v>1</v>
      </c>
      <c r="AJ104" s="7" t="str">
        <f t="shared" si="84"/>
        <v>2008Ciências Sociais (Segunda Licenciatura)334,0101522842640,2553191489361785,2791878172589248,7309644670053,73096446700507245</v>
      </c>
      <c r="AK104" s="7" t="str">
        <f>'Promo 1ºS - Região S e SE II'!B14&amp;'Promo 1ºS - Região S e SE II'!D14&amp;'Promo 1ºS - Região S e SE II'!F14&amp;'Promo 1ºS - Região S e SE II'!L14&amp;'Promo 1ºS - Região S e SE II'!N14&amp;'Promo 1ºS - Região S e SE II'!P14&amp;'Promo 1ºS - Região S e SE II'!R14&amp;'Promo 1ºS - Região S e SE II'!T14</f>
        <v>2008Ciências Sociais (Segunda Licenciatura)334,0101522842640,2553191489361785,2791878172589248,7309644670053,73096446700507245</v>
      </c>
      <c r="AL104" s="74" t="b">
        <f t="shared" si="70"/>
        <v>1</v>
      </c>
    </row>
    <row r="105" spans="1:41" x14ac:dyDescent="0.25">
      <c r="A105" s="7">
        <v>1112</v>
      </c>
      <c r="B105" s="134">
        <v>1112</v>
      </c>
      <c r="C105" s="8"/>
      <c r="D105" s="133" t="s">
        <v>11</v>
      </c>
      <c r="F105" s="69">
        <v>316.75126903553297</v>
      </c>
      <c r="G105" s="81">
        <v>0.26282051282051272</v>
      </c>
      <c r="H105" s="69">
        <v>83.248730964466972</v>
      </c>
      <c r="I105" s="69">
        <v>233.502538071066</v>
      </c>
      <c r="J105" s="69">
        <f t="shared" si="71"/>
        <v>3.5025380710659899</v>
      </c>
      <c r="K105" s="69">
        <v>230</v>
      </c>
      <c r="L105" s="69"/>
      <c r="M105" s="69"/>
      <c r="O105" s="68">
        <f t="shared" si="59"/>
        <v>338.07106598984774</v>
      </c>
      <c r="P105" s="117">
        <f t="shared" si="72"/>
        <v>0.26426426426426436</v>
      </c>
      <c r="Q105" s="72">
        <f t="shared" si="73"/>
        <v>89.340101522842673</v>
      </c>
      <c r="R105" s="72">
        <f t="shared" si="74"/>
        <v>248.73096446700507</v>
      </c>
      <c r="S105" s="72">
        <f t="shared" si="60"/>
        <v>3.7309644670050659</v>
      </c>
      <c r="T105" s="73">
        <f t="shared" si="79"/>
        <v>245</v>
      </c>
      <c r="U105" s="73">
        <f t="shared" si="61"/>
        <v>2028.4263959390864</v>
      </c>
      <c r="V105" s="73">
        <f t="shared" si="62"/>
        <v>1470</v>
      </c>
      <c r="W105" s="78"/>
      <c r="X105" s="76">
        <f t="shared" si="63"/>
        <v>0</v>
      </c>
      <c r="Y105" s="114">
        <f t="shared" si="64"/>
        <v>0</v>
      </c>
      <c r="Z105" s="115">
        <f t="shared" si="65"/>
        <v>1.4999999999999999E-2</v>
      </c>
      <c r="AA105" s="75">
        <f t="shared" si="80"/>
        <v>6.7307692307692513E-2</v>
      </c>
      <c r="AB105" s="75">
        <f t="shared" si="81"/>
        <v>6.5217391304347672E-2</v>
      </c>
      <c r="AC105" s="75">
        <f t="shared" si="82"/>
        <v>6.5217391304347894E-2</v>
      </c>
      <c r="AE105" s="112" t="s">
        <v>498</v>
      </c>
      <c r="AF105" s="113" t="str">
        <f t="shared" si="83"/>
        <v>1112Gestão Ambiental (T)316,7512690355330,26282051282051383,248730964467233,5025380710663,50253807106599230</v>
      </c>
      <c r="AG105" s="76" t="str">
        <f t="shared" si="77"/>
        <v>1112Gestão Ambiental (T)316,7512690355330,26282051282051383,248730964467233,5025380710663,50253807106599230</v>
      </c>
      <c r="AH105" s="7" t="b">
        <f t="shared" si="78"/>
        <v>1</v>
      </c>
      <c r="AJ105" s="7" t="str">
        <f t="shared" si="84"/>
        <v>1112Gestão Ambiental (T)338,0710659898480,26426426426426489,3401015228427248,7309644670053,73096446700507245</v>
      </c>
      <c r="AK105" s="7" t="str">
        <f>'Promo 1ºS - Região S e SE II'!B15&amp;'Promo 1ºS - Região S e SE II'!D15&amp;'Promo 1ºS - Região S e SE II'!F15&amp;'Promo 1ºS - Região S e SE II'!L15&amp;'Promo 1ºS - Região S e SE II'!N15&amp;'Promo 1ºS - Região S e SE II'!P15&amp;'Promo 1ºS - Região S e SE II'!R15&amp;'Promo 1ºS - Região S e SE II'!T15</f>
        <v>1112Gestão Ambiental (T)338,0710659898480,26426426426426489,3401015228427248,7309644670053,73096446700507245</v>
      </c>
      <c r="AL105" s="74" t="b">
        <f t="shared" si="70"/>
        <v>1</v>
      </c>
    </row>
    <row r="106" spans="1:41" x14ac:dyDescent="0.25">
      <c r="A106" s="7">
        <v>1117</v>
      </c>
      <c r="B106" s="134">
        <v>1117</v>
      </c>
      <c r="C106" s="8"/>
      <c r="D106" s="133" t="s">
        <v>43</v>
      </c>
      <c r="F106" s="69">
        <v>312.69035532994923</v>
      </c>
      <c r="G106" s="81">
        <v>0.25324675324675316</v>
      </c>
      <c r="H106" s="69">
        <v>79.187817258883229</v>
      </c>
      <c r="I106" s="69">
        <v>233.502538071066</v>
      </c>
      <c r="J106" s="69">
        <f t="shared" si="71"/>
        <v>3.5025380710659899</v>
      </c>
      <c r="K106" s="69">
        <v>230</v>
      </c>
      <c r="L106" s="69"/>
      <c r="M106" s="69"/>
      <c r="O106" s="68">
        <f t="shared" si="59"/>
        <v>334.01015228426394</v>
      </c>
      <c r="P106" s="117">
        <f t="shared" si="72"/>
        <v>0.25531914893617019</v>
      </c>
      <c r="Q106" s="72">
        <f t="shared" si="73"/>
        <v>85.279187817258872</v>
      </c>
      <c r="R106" s="72">
        <f t="shared" si="74"/>
        <v>248.73096446700507</v>
      </c>
      <c r="S106" s="72">
        <f t="shared" si="60"/>
        <v>3.7309644670050659</v>
      </c>
      <c r="T106" s="73">
        <f t="shared" si="79"/>
        <v>245</v>
      </c>
      <c r="U106" s="73">
        <f t="shared" si="61"/>
        <v>2004.0609137055835</v>
      </c>
      <c r="V106" s="73">
        <f t="shared" si="62"/>
        <v>1470</v>
      </c>
      <c r="W106" s="78"/>
      <c r="X106" s="76">
        <f t="shared" si="63"/>
        <v>0</v>
      </c>
      <c r="Y106" s="114">
        <f t="shared" si="64"/>
        <v>0</v>
      </c>
      <c r="Z106" s="115">
        <f t="shared" si="65"/>
        <v>1.4999999999999999E-2</v>
      </c>
      <c r="AA106" s="75">
        <f t="shared" si="80"/>
        <v>6.8181818181818121E-2</v>
      </c>
      <c r="AB106" s="75">
        <f t="shared" si="81"/>
        <v>6.5217391304347672E-2</v>
      </c>
      <c r="AC106" s="75">
        <f t="shared" si="82"/>
        <v>6.5217391304347894E-2</v>
      </c>
      <c r="AE106" s="112" t="s">
        <v>499</v>
      </c>
      <c r="AF106" s="113" t="str">
        <f t="shared" si="83"/>
        <v>1117Gestão Comercial (T) (Online)312,6903553299490,25324675324675379,1878172588832233,5025380710663,50253807106599230</v>
      </c>
      <c r="AG106" s="76" t="str">
        <f t="shared" si="77"/>
        <v>1117Gestão Comercial (T) (Online)312,6903553299490,25324675324675379,1878172588832233,5025380710663,50253807106599230</v>
      </c>
      <c r="AH106" s="7" t="b">
        <f t="shared" si="78"/>
        <v>1</v>
      </c>
      <c r="AJ106" s="7" t="str">
        <f t="shared" si="84"/>
        <v>1117Gestão Comercial (T) (Online)334,0101522842640,2553191489361785,2791878172589248,7309644670053,73096446700507245</v>
      </c>
      <c r="AK106" s="7" t="str">
        <f>'Promo 1ºS - Região S e SE II'!B16&amp;'Promo 1ºS - Região S e SE II'!D16&amp;'Promo 1ºS - Região S e SE II'!F16&amp;'Promo 1ºS - Região S e SE II'!L16&amp;'Promo 1ºS - Região S e SE II'!N16&amp;'Promo 1ºS - Região S e SE II'!P16&amp;'Promo 1ºS - Região S e SE II'!R16&amp;'Promo 1ºS - Região S e SE II'!T16</f>
        <v>1117Gestão Comercial (T) (Online)334,0101522842640,2553191489361785,2791878172589248,7309644670053,73096446700507245</v>
      </c>
      <c r="AL106" s="74" t="b">
        <f t="shared" si="70"/>
        <v>1</v>
      </c>
    </row>
    <row r="107" spans="1:41" x14ac:dyDescent="0.25">
      <c r="A107" s="7" t="e">
        <v>#N/A</v>
      </c>
      <c r="B107" s="134">
        <v>1129</v>
      </c>
      <c r="C107" s="8"/>
      <c r="D107" s="133" t="s">
        <v>56</v>
      </c>
      <c r="F107" s="69">
        <v>312.69035532994923</v>
      </c>
      <c r="G107" s="81">
        <v>0.25324675324675316</v>
      </c>
      <c r="H107" s="69">
        <v>79.187817258883229</v>
      </c>
      <c r="I107" s="69">
        <v>233.502538071066</v>
      </c>
      <c r="J107" s="69">
        <f t="shared" si="71"/>
        <v>3.5025380710659899</v>
      </c>
      <c r="K107" s="69">
        <v>230</v>
      </c>
      <c r="L107" s="69"/>
      <c r="M107" s="69"/>
      <c r="O107" s="68">
        <f t="shared" si="59"/>
        <v>334.01015228426394</v>
      </c>
      <c r="P107" s="117">
        <f t="shared" si="72"/>
        <v>0.25531914893617019</v>
      </c>
      <c r="Q107" s="72">
        <f t="shared" si="73"/>
        <v>85.279187817258872</v>
      </c>
      <c r="R107" s="72">
        <f t="shared" si="74"/>
        <v>248.73096446700507</v>
      </c>
      <c r="S107" s="72">
        <f t="shared" si="60"/>
        <v>3.7309644670050659</v>
      </c>
      <c r="T107" s="73">
        <f t="shared" si="79"/>
        <v>245</v>
      </c>
      <c r="U107" s="73">
        <f t="shared" si="61"/>
        <v>2004.0609137055835</v>
      </c>
      <c r="V107" s="73">
        <f t="shared" si="62"/>
        <v>1470</v>
      </c>
      <c r="W107" s="78"/>
      <c r="X107" s="76">
        <f t="shared" si="63"/>
        <v>0</v>
      </c>
      <c r="Y107" s="114">
        <f t="shared" si="64"/>
        <v>0</v>
      </c>
      <c r="Z107" s="115">
        <f t="shared" si="65"/>
        <v>1.4999999999999999E-2</v>
      </c>
      <c r="AA107" s="75">
        <f t="shared" si="80"/>
        <v>6.8181818181818121E-2</v>
      </c>
      <c r="AB107" s="75">
        <f t="shared" si="81"/>
        <v>6.5217391304347672E-2</v>
      </c>
      <c r="AC107" s="75">
        <f t="shared" si="82"/>
        <v>6.5217391304347894E-2</v>
      </c>
      <c r="AE107" s="112" t="s">
        <v>500</v>
      </c>
      <c r="AF107" s="113" t="str">
        <f t="shared" si="83"/>
        <v>1129Gestão Hospitalar (T) (Online)312,6903553299490,25324675324675379,1878172588832233,5025380710663,50253807106599230</v>
      </c>
      <c r="AG107" s="76" t="str">
        <f t="shared" si="77"/>
        <v>1129Gestão Hospitalar (T) (Online)312,6903553299490,25324675324675379,1878172588832233,5025380710663,50253807106599230</v>
      </c>
      <c r="AH107" s="7" t="b">
        <f t="shared" si="78"/>
        <v>1</v>
      </c>
      <c r="AJ107" s="7" t="str">
        <f t="shared" si="84"/>
        <v>1129Gestão Hospitalar (T) (Online)334,0101522842640,2553191489361785,2791878172589248,7309644670053,73096446700507245</v>
      </c>
      <c r="AK107" s="7" t="str">
        <f>'Promo 1ºS - Região S e SE II'!B17&amp;'Promo 1ºS - Região S e SE II'!D17&amp;'Promo 1ºS - Região S e SE II'!F17&amp;'Promo 1ºS - Região S e SE II'!L17&amp;'Promo 1ºS - Região S e SE II'!N17&amp;'Promo 1ºS - Região S e SE II'!P17&amp;'Promo 1ºS - Região S e SE II'!R17&amp;'Promo 1ºS - Região S e SE II'!T17</f>
        <v>1129Gestão Hospitalar (T) (Online)334,0101522842640,2553191489361785,2791878172589248,7309644670053,73096446700507245</v>
      </c>
      <c r="AL107" s="74" t="b">
        <f t="shared" si="70"/>
        <v>1</v>
      </c>
    </row>
    <row r="108" spans="1:41" x14ac:dyDescent="0.25">
      <c r="A108" s="7">
        <v>1120</v>
      </c>
      <c r="B108" s="134">
        <v>1120</v>
      </c>
      <c r="C108" s="8"/>
      <c r="D108" s="133" t="s">
        <v>44</v>
      </c>
      <c r="F108" s="69">
        <v>312.69035532994923</v>
      </c>
      <c r="G108" s="81">
        <v>0.25324675324675316</v>
      </c>
      <c r="H108" s="69">
        <v>79.187817258883229</v>
      </c>
      <c r="I108" s="69">
        <v>233.502538071066</v>
      </c>
      <c r="J108" s="69">
        <f t="shared" si="71"/>
        <v>3.5025380710659899</v>
      </c>
      <c r="K108" s="69">
        <v>230</v>
      </c>
      <c r="L108" s="69"/>
      <c r="M108" s="69"/>
      <c r="O108" s="68">
        <f t="shared" si="59"/>
        <v>334.01015228426394</v>
      </c>
      <c r="P108" s="117">
        <f t="shared" si="72"/>
        <v>0.25531914893617019</v>
      </c>
      <c r="Q108" s="72">
        <f t="shared" si="73"/>
        <v>85.279187817258872</v>
      </c>
      <c r="R108" s="72">
        <f t="shared" si="74"/>
        <v>248.73096446700507</v>
      </c>
      <c r="S108" s="72">
        <f t="shared" si="60"/>
        <v>3.7309644670050659</v>
      </c>
      <c r="T108" s="73">
        <f t="shared" si="79"/>
        <v>245</v>
      </c>
      <c r="U108" s="73">
        <f t="shared" si="61"/>
        <v>2004.0609137055835</v>
      </c>
      <c r="V108" s="73">
        <f t="shared" si="62"/>
        <v>1470</v>
      </c>
      <c r="W108" s="78"/>
      <c r="X108" s="76">
        <f t="shared" si="63"/>
        <v>0</v>
      </c>
      <c r="Y108" s="114">
        <f t="shared" si="64"/>
        <v>0</v>
      </c>
      <c r="Z108" s="115">
        <f t="shared" si="65"/>
        <v>1.4999999999999999E-2</v>
      </c>
      <c r="AA108" s="75">
        <f t="shared" si="80"/>
        <v>6.8181818181818121E-2</v>
      </c>
      <c r="AB108" s="75">
        <f t="shared" si="81"/>
        <v>6.5217391304347672E-2</v>
      </c>
      <c r="AC108" s="75">
        <f t="shared" si="82"/>
        <v>6.5217391304347894E-2</v>
      </c>
      <c r="AE108" s="112" t="s">
        <v>501</v>
      </c>
      <c r="AF108" s="113" t="str">
        <f t="shared" si="83"/>
        <v>1120Gestão Portuária (T) (Online)312,6903553299490,25324675324675379,1878172588832233,5025380710663,50253807106599230</v>
      </c>
      <c r="AG108" s="76" t="str">
        <f t="shared" si="77"/>
        <v>1120Gestão Portuária (T) (Online)312,6903553299490,25324675324675379,1878172588832233,5025380710663,50253807106599230</v>
      </c>
      <c r="AH108" s="7" t="b">
        <f t="shared" si="78"/>
        <v>1</v>
      </c>
      <c r="AJ108" s="7" t="str">
        <f t="shared" si="84"/>
        <v>1120Gestão Portuária (T) (Online)334,0101522842640,2553191489361785,2791878172589248,7309644670053,73096446700507245</v>
      </c>
      <c r="AK108" s="7" t="str">
        <f>'Promo 1ºS - Região S e SE II'!B18&amp;'Promo 1ºS - Região S e SE II'!D18&amp;'Promo 1ºS - Região S e SE II'!F18&amp;'Promo 1ºS - Região S e SE II'!L18&amp;'Promo 1ºS - Região S e SE II'!N18&amp;'Promo 1ºS - Região S e SE II'!P18&amp;'Promo 1ºS - Região S e SE II'!R18&amp;'Promo 1ºS - Região S e SE II'!T18</f>
        <v>1120Gestão Portuária (T) (Online)334,0101522842640,2553191489361785,2791878172589248,7309644670053,73096446700507245</v>
      </c>
      <c r="AL108" s="74" t="b">
        <f t="shared" si="70"/>
        <v>1</v>
      </c>
    </row>
    <row r="109" spans="1:41" x14ac:dyDescent="0.25">
      <c r="A109" s="7">
        <v>1113</v>
      </c>
      <c r="B109" s="134">
        <v>1113</v>
      </c>
      <c r="C109" s="8"/>
      <c r="D109" s="133" t="s">
        <v>49</v>
      </c>
      <c r="F109" s="69">
        <v>312.69035532994923</v>
      </c>
      <c r="G109" s="81">
        <v>0.25324675324675316</v>
      </c>
      <c r="H109" s="69">
        <v>79.187817258883229</v>
      </c>
      <c r="I109" s="69">
        <v>233.502538071066</v>
      </c>
      <c r="J109" s="69">
        <f t="shared" si="71"/>
        <v>3.5025380710659899</v>
      </c>
      <c r="K109" s="69">
        <v>230</v>
      </c>
      <c r="L109" s="69"/>
      <c r="M109" s="69"/>
      <c r="O109" s="68">
        <f t="shared" si="59"/>
        <v>334.01015228426394</v>
      </c>
      <c r="P109" s="117">
        <f t="shared" si="72"/>
        <v>0.25531914893617019</v>
      </c>
      <c r="Q109" s="72">
        <f t="shared" si="73"/>
        <v>85.279187817258872</v>
      </c>
      <c r="R109" s="72">
        <f t="shared" si="74"/>
        <v>248.73096446700507</v>
      </c>
      <c r="S109" s="72">
        <f t="shared" si="60"/>
        <v>3.7309644670050659</v>
      </c>
      <c r="T109" s="73">
        <f t="shared" si="79"/>
        <v>245</v>
      </c>
      <c r="U109" s="73">
        <f t="shared" si="61"/>
        <v>2004.0609137055835</v>
      </c>
      <c r="V109" s="73">
        <f t="shared" si="62"/>
        <v>1470</v>
      </c>
      <c r="W109" s="78"/>
      <c r="X109" s="76">
        <f t="shared" si="63"/>
        <v>0</v>
      </c>
      <c r="Y109" s="114">
        <f t="shared" si="64"/>
        <v>0</v>
      </c>
      <c r="Z109" s="115">
        <f t="shared" si="65"/>
        <v>1.4999999999999999E-2</v>
      </c>
      <c r="AA109" s="75">
        <f t="shared" si="80"/>
        <v>6.8181818181818121E-2</v>
      </c>
      <c r="AB109" s="75">
        <f t="shared" si="81"/>
        <v>6.5217391304347672E-2</v>
      </c>
      <c r="AC109" s="75">
        <f t="shared" si="82"/>
        <v>6.5217391304347894E-2</v>
      </c>
      <c r="AE109" s="112" t="s">
        <v>502</v>
      </c>
      <c r="AF109" s="113" t="str">
        <f t="shared" si="83"/>
        <v>1113Gestão de Comércio Exterior (T) (Online)312,6903553299490,25324675324675379,1878172588832233,5025380710663,50253807106599230</v>
      </c>
      <c r="AG109" s="76" t="str">
        <f t="shared" si="77"/>
        <v>1113Gestão de Comércio Exterior (T) (Online)312,6903553299490,25324675324675379,1878172588832233,5025380710663,50253807106599230</v>
      </c>
      <c r="AH109" s="7" t="b">
        <f t="shared" si="78"/>
        <v>1</v>
      </c>
      <c r="AJ109" s="7" t="str">
        <f t="shared" si="84"/>
        <v>1113Gestão de Comércio Exterior (T) (Online)334,0101522842640,2553191489361785,2791878172589248,7309644670053,73096446700507245</v>
      </c>
      <c r="AK109" s="7" t="str">
        <f>'Promo 1ºS - Região S e SE II'!B19&amp;'Promo 1ºS - Região S e SE II'!D19&amp;'Promo 1ºS - Região S e SE II'!F19&amp;'Promo 1ºS - Região S e SE II'!L19&amp;'Promo 1ºS - Região S e SE II'!N19&amp;'Promo 1ºS - Região S e SE II'!P19&amp;'Promo 1ºS - Região S e SE II'!R19&amp;'Promo 1ºS - Região S e SE II'!T19</f>
        <v>1113Gestão de Comércio Exterior (T) (Online)334,0101522842640,2553191489361785,2791878172589248,7309644670053,73096446700507245</v>
      </c>
      <c r="AL109" s="74" t="b">
        <f t="shared" si="70"/>
        <v>1</v>
      </c>
    </row>
    <row r="110" spans="1:41" x14ac:dyDescent="0.25">
      <c r="A110" s="7" t="e">
        <v>#N/A</v>
      </c>
      <c r="B110" s="134">
        <v>1105</v>
      </c>
      <c r="C110" s="132"/>
      <c r="D110" s="133" t="s">
        <v>12</v>
      </c>
      <c r="F110" s="69">
        <v>316.75126903553297</v>
      </c>
      <c r="G110" s="81">
        <v>0.26282051282051272</v>
      </c>
      <c r="H110" s="69">
        <v>83.248730964466972</v>
      </c>
      <c r="I110" s="69">
        <v>233.502538071066</v>
      </c>
      <c r="J110" s="69">
        <f t="shared" si="71"/>
        <v>3.5025380710659899</v>
      </c>
      <c r="K110" s="69">
        <v>230</v>
      </c>
      <c r="L110" s="69"/>
      <c r="M110" s="69"/>
      <c r="O110" s="68">
        <f t="shared" si="59"/>
        <v>338.07106598984774</v>
      </c>
      <c r="P110" s="117">
        <f t="shared" si="72"/>
        <v>0.26426426426426436</v>
      </c>
      <c r="Q110" s="72">
        <f t="shared" si="73"/>
        <v>89.340101522842673</v>
      </c>
      <c r="R110" s="72">
        <f t="shared" si="74"/>
        <v>248.73096446700507</v>
      </c>
      <c r="S110" s="72">
        <f t="shared" si="60"/>
        <v>3.7309644670050659</v>
      </c>
      <c r="T110" s="73">
        <f t="shared" si="79"/>
        <v>245</v>
      </c>
      <c r="U110" s="73">
        <f t="shared" si="61"/>
        <v>2028.4263959390864</v>
      </c>
      <c r="V110" s="73">
        <f t="shared" si="62"/>
        <v>1470</v>
      </c>
      <c r="W110" s="78"/>
      <c r="X110" s="76">
        <f t="shared" si="63"/>
        <v>0</v>
      </c>
      <c r="Y110" s="114">
        <f t="shared" si="64"/>
        <v>0</v>
      </c>
      <c r="Z110" s="115">
        <f t="shared" si="65"/>
        <v>1.4999999999999999E-2</v>
      </c>
      <c r="AA110" s="75">
        <f t="shared" si="80"/>
        <v>6.7307692307692513E-2</v>
      </c>
      <c r="AB110" s="75">
        <f t="shared" si="81"/>
        <v>6.5217391304347672E-2</v>
      </c>
      <c r="AC110" s="75">
        <f t="shared" si="82"/>
        <v>6.5217391304347894E-2</v>
      </c>
      <c r="AE110" s="112" t="s">
        <v>503</v>
      </c>
      <c r="AF110" s="113" t="str">
        <f t="shared" si="83"/>
        <v>1105Gestão de Recursos Humanos (T)316,7512690355330,26282051282051383,248730964467233,5025380710663,50253807106599230</v>
      </c>
      <c r="AG110" s="76" t="str">
        <f t="shared" si="77"/>
        <v>1105Gestão de Recursos Humanos (T)316,7512690355330,26282051282051383,248730964467233,5025380710663,50253807106599230</v>
      </c>
      <c r="AH110" s="7" t="b">
        <f t="shared" si="78"/>
        <v>1</v>
      </c>
      <c r="AJ110" s="7" t="str">
        <f t="shared" si="84"/>
        <v>1105Gestão de Recursos Humanos (T)338,0710659898480,26426426426426489,3401015228427248,7309644670053,73096446700507245</v>
      </c>
      <c r="AK110" s="7" t="str">
        <f>'Promo 1ºS - Região S e SE II'!B20&amp;'Promo 1ºS - Região S e SE II'!D20&amp;'Promo 1ºS - Região S e SE II'!F20&amp;'Promo 1ºS - Região S e SE II'!L20&amp;'Promo 1ºS - Região S e SE II'!N20&amp;'Promo 1ºS - Região S e SE II'!P20&amp;'Promo 1ºS - Região S e SE II'!R20&amp;'Promo 1ºS - Região S e SE II'!T20</f>
        <v>1105Gestão de Recursos Humanos (T)338,0710659898480,26426426426426489,3401015228427248,7309644670053,73096446700507245</v>
      </c>
      <c r="AL110" s="74" t="b">
        <f t="shared" si="70"/>
        <v>1</v>
      </c>
    </row>
    <row r="111" spans="1:41" x14ac:dyDescent="0.25">
      <c r="A111" s="7">
        <v>1128</v>
      </c>
      <c r="B111" s="134">
        <v>1128</v>
      </c>
      <c r="C111" s="8"/>
      <c r="D111" s="133" t="s">
        <v>45</v>
      </c>
      <c r="F111" s="69">
        <v>312.69035532994923</v>
      </c>
      <c r="G111" s="81">
        <v>0.25324675324675316</v>
      </c>
      <c r="H111" s="69">
        <v>79.187817258883229</v>
      </c>
      <c r="I111" s="69">
        <v>233.502538071066</v>
      </c>
      <c r="J111" s="69">
        <f t="shared" si="71"/>
        <v>3.5025380710659899</v>
      </c>
      <c r="K111" s="69">
        <v>230</v>
      </c>
      <c r="L111" s="69"/>
      <c r="M111" s="69"/>
      <c r="O111" s="68">
        <f t="shared" si="59"/>
        <v>334.01015228426394</v>
      </c>
      <c r="P111" s="117">
        <f t="shared" si="72"/>
        <v>0.25531914893617019</v>
      </c>
      <c r="Q111" s="72">
        <f t="shared" si="73"/>
        <v>85.279187817258872</v>
      </c>
      <c r="R111" s="72">
        <f t="shared" si="74"/>
        <v>248.73096446700507</v>
      </c>
      <c r="S111" s="72">
        <f t="shared" si="60"/>
        <v>3.7309644670050659</v>
      </c>
      <c r="T111" s="73">
        <f t="shared" si="79"/>
        <v>245</v>
      </c>
      <c r="U111" s="73">
        <f t="shared" si="61"/>
        <v>2004.0609137055835</v>
      </c>
      <c r="V111" s="73">
        <f t="shared" si="62"/>
        <v>1470</v>
      </c>
      <c r="W111" s="78"/>
      <c r="X111" s="76">
        <f t="shared" si="63"/>
        <v>0</v>
      </c>
      <c r="Y111" s="114">
        <f t="shared" si="64"/>
        <v>0</v>
      </c>
      <c r="Z111" s="115">
        <f t="shared" si="65"/>
        <v>1.4999999999999999E-2</v>
      </c>
      <c r="AA111" s="75">
        <f t="shared" si="80"/>
        <v>6.8181818181818121E-2</v>
      </c>
      <c r="AB111" s="75">
        <f t="shared" si="81"/>
        <v>6.5217391304347672E-2</v>
      </c>
      <c r="AC111" s="75">
        <f t="shared" si="82"/>
        <v>6.5217391304347894E-2</v>
      </c>
      <c r="AE111" s="112" t="s">
        <v>504</v>
      </c>
      <c r="AF111" s="113" t="str">
        <f t="shared" si="83"/>
        <v>1128Gestão de Seguros (T) (Online)312,6903553299490,25324675324675379,1878172588832233,5025380710663,50253807106599230</v>
      </c>
      <c r="AG111" s="76" t="str">
        <f t="shared" si="77"/>
        <v>1128Gestão de Seguros (T) (Online)312,6903553299490,25324675324675379,1878172588832233,5025380710663,50253807106599230</v>
      </c>
      <c r="AH111" s="7" t="b">
        <f t="shared" si="78"/>
        <v>1</v>
      </c>
      <c r="AJ111" s="7" t="str">
        <f t="shared" si="84"/>
        <v>1128Gestão de Seguros (T) (Online)334,0101522842640,2553191489361785,2791878172589248,7309644670053,73096446700507245</v>
      </c>
      <c r="AK111" s="7" t="str">
        <f>'Promo 1ºS - Região S e SE II'!B21&amp;'Promo 1ºS - Região S e SE II'!D21&amp;'Promo 1ºS - Região S e SE II'!F21&amp;'Promo 1ºS - Região S e SE II'!L21&amp;'Promo 1ºS - Região S e SE II'!N21&amp;'Promo 1ºS - Região S e SE II'!P21&amp;'Promo 1ºS - Região S e SE II'!R21&amp;'Promo 1ºS - Região S e SE II'!T21</f>
        <v>1128Gestão de Seguros (T) (Online)334,0101522842640,2553191489361785,2791878172589248,7309644670053,73096446700507245</v>
      </c>
      <c r="AL111" s="74" t="b">
        <f t="shared" si="70"/>
        <v>1</v>
      </c>
    </row>
    <row r="112" spans="1:41" x14ac:dyDescent="0.25">
      <c r="A112" s="7" t="e">
        <v>#N/A</v>
      </c>
      <c r="B112" s="134">
        <v>1125</v>
      </c>
      <c r="C112" s="8"/>
      <c r="D112" s="133" t="s">
        <v>13</v>
      </c>
      <c r="F112" s="69">
        <v>316.75126903553297</v>
      </c>
      <c r="G112" s="81">
        <v>0.26282051282051272</v>
      </c>
      <c r="H112" s="69">
        <v>83.248730964466972</v>
      </c>
      <c r="I112" s="69">
        <v>233.502538071066</v>
      </c>
      <c r="J112" s="69">
        <f t="shared" si="71"/>
        <v>3.5025380710659899</v>
      </c>
      <c r="K112" s="69">
        <v>230</v>
      </c>
      <c r="L112" s="69"/>
      <c r="M112" s="69"/>
      <c r="O112" s="68">
        <f t="shared" si="59"/>
        <v>338.07106598984774</v>
      </c>
      <c r="P112" s="117">
        <f t="shared" si="72"/>
        <v>0.26426426426426436</v>
      </c>
      <c r="Q112" s="72">
        <f t="shared" si="73"/>
        <v>89.340101522842673</v>
      </c>
      <c r="R112" s="72">
        <f t="shared" si="74"/>
        <v>248.73096446700507</v>
      </c>
      <c r="S112" s="72">
        <f t="shared" si="60"/>
        <v>3.7309644670050659</v>
      </c>
      <c r="T112" s="73">
        <f t="shared" si="79"/>
        <v>245</v>
      </c>
      <c r="U112" s="73">
        <f t="shared" si="61"/>
        <v>2028.4263959390864</v>
      </c>
      <c r="V112" s="73">
        <f t="shared" si="62"/>
        <v>1470</v>
      </c>
      <c r="W112" s="78"/>
      <c r="X112" s="76">
        <f t="shared" si="63"/>
        <v>0</v>
      </c>
      <c r="Y112" s="114">
        <f t="shared" si="64"/>
        <v>0</v>
      </c>
      <c r="Z112" s="115">
        <f t="shared" si="65"/>
        <v>1.4999999999999999E-2</v>
      </c>
      <c r="AA112" s="75">
        <f t="shared" si="80"/>
        <v>6.7307692307692513E-2</v>
      </c>
      <c r="AB112" s="75">
        <f t="shared" si="81"/>
        <v>6.5217391304347672E-2</v>
      </c>
      <c r="AC112" s="75">
        <f t="shared" si="82"/>
        <v>6.5217391304347894E-2</v>
      </c>
      <c r="AE112" s="112" t="s">
        <v>505</v>
      </c>
      <c r="AF112" s="113" t="str">
        <f t="shared" si="83"/>
        <v>1125Gestão da Tecnologia da Informação (T)316,7512690355330,26282051282051383,248730964467233,5025380710663,50253807106599230</v>
      </c>
      <c r="AG112" s="76" t="str">
        <f t="shared" si="77"/>
        <v>1125Gestão da Tecnologia da Informação (T)316,7512690355330,26282051282051383,248730964467233,5025380710663,50253807106599230</v>
      </c>
      <c r="AH112" s="7" t="b">
        <f t="shared" si="78"/>
        <v>1</v>
      </c>
      <c r="AJ112" s="7" t="str">
        <f t="shared" si="84"/>
        <v>1125Gestão da Tecnologia da Informação (T)338,0710659898480,26426426426426489,3401015228427248,7309644670053,73096446700507245</v>
      </c>
      <c r="AK112" s="7" t="str">
        <f>'Promo 1ºS - Região S e SE II'!B22&amp;'Promo 1ºS - Região S e SE II'!D22&amp;'Promo 1ºS - Região S e SE II'!F22&amp;'Promo 1ºS - Região S e SE II'!L22&amp;'Promo 1ºS - Região S e SE II'!N22&amp;'Promo 1ºS - Região S e SE II'!P22&amp;'Promo 1ºS - Região S e SE II'!R22&amp;'Promo 1ºS - Região S e SE II'!T22</f>
        <v>1125Gestão da Tecnologia da Informação (T)338,0710659898480,26426426426426489,3401015228427248,7309644670053,73096446700507245</v>
      </c>
      <c r="AL112" s="74" t="b">
        <f t="shared" si="70"/>
        <v>1</v>
      </c>
    </row>
    <row r="113" spans="1:38" x14ac:dyDescent="0.25">
      <c r="A113" s="7" t="e">
        <v>#N/A</v>
      </c>
      <c r="B113" s="134">
        <v>1114</v>
      </c>
      <c r="C113" s="49"/>
      <c r="D113" s="133" t="s">
        <v>14</v>
      </c>
      <c r="F113" s="69">
        <v>316.75126903553297</v>
      </c>
      <c r="G113" s="81">
        <v>0.26282051282051272</v>
      </c>
      <c r="H113" s="69">
        <v>83.248730964466972</v>
      </c>
      <c r="I113" s="69">
        <v>233.502538071066</v>
      </c>
      <c r="J113" s="69">
        <f t="shared" si="71"/>
        <v>3.5025380710659899</v>
      </c>
      <c r="K113" s="69">
        <v>230</v>
      </c>
      <c r="L113" s="69"/>
      <c r="M113" s="69"/>
      <c r="O113" s="68">
        <f t="shared" si="59"/>
        <v>338.07106598984774</v>
      </c>
      <c r="P113" s="117">
        <f t="shared" si="72"/>
        <v>0.26426426426426436</v>
      </c>
      <c r="Q113" s="72">
        <f t="shared" si="73"/>
        <v>89.340101522842673</v>
      </c>
      <c r="R113" s="72">
        <f t="shared" si="74"/>
        <v>248.73096446700507</v>
      </c>
      <c r="S113" s="72">
        <f t="shared" si="60"/>
        <v>3.7309644670050659</v>
      </c>
      <c r="T113" s="73">
        <f t="shared" si="79"/>
        <v>245</v>
      </c>
      <c r="U113" s="73">
        <f t="shared" si="61"/>
        <v>2028.4263959390864</v>
      </c>
      <c r="V113" s="73">
        <f t="shared" si="62"/>
        <v>1470</v>
      </c>
      <c r="W113" s="78"/>
      <c r="X113" s="76">
        <f t="shared" si="63"/>
        <v>0</v>
      </c>
      <c r="Y113" s="114">
        <f t="shared" si="64"/>
        <v>0</v>
      </c>
      <c r="Z113" s="115">
        <f t="shared" si="65"/>
        <v>1.4999999999999999E-2</v>
      </c>
      <c r="AA113" s="75">
        <f t="shared" si="80"/>
        <v>6.7307692307692513E-2</v>
      </c>
      <c r="AB113" s="75">
        <f t="shared" si="81"/>
        <v>6.5217391304347672E-2</v>
      </c>
      <c r="AC113" s="75">
        <f t="shared" si="82"/>
        <v>6.5217391304347894E-2</v>
      </c>
      <c r="AE113" s="112" t="s">
        <v>506</v>
      </c>
      <c r="AF113" s="113" t="str">
        <f t="shared" si="83"/>
        <v>1114Gestão Financeira (T)316,7512690355330,26282051282051383,248730964467233,5025380710663,50253807106599230</v>
      </c>
      <c r="AG113" s="76" t="str">
        <f t="shared" si="77"/>
        <v>1114Gestão Financeira (T)316,7512690355330,26282051282051383,248730964467233,5025380710663,50253807106599230</v>
      </c>
      <c r="AH113" s="7" t="b">
        <f t="shared" si="78"/>
        <v>1</v>
      </c>
      <c r="AJ113" s="7" t="str">
        <f t="shared" si="84"/>
        <v>1114Gestão Financeira (T)338,0710659898480,26426426426426489,3401015228427248,7309644670053,73096446700507245</v>
      </c>
      <c r="AK113" s="7" t="str">
        <f>'Promo 1ºS - Região S e SE II'!B23&amp;'Promo 1ºS - Região S e SE II'!D23&amp;'Promo 1ºS - Região S e SE II'!F23&amp;'Promo 1ºS - Região S e SE II'!L23&amp;'Promo 1ºS - Região S e SE II'!N23&amp;'Promo 1ºS - Região S e SE II'!P23&amp;'Promo 1ºS - Região S e SE II'!R23&amp;'Promo 1ºS - Região S e SE II'!T23</f>
        <v>1114Gestão Financeira (T)338,0710659898480,26426426426426489,3401015228427248,7309644670053,73096446700507245</v>
      </c>
      <c r="AL113" s="74" t="b">
        <f t="shared" si="70"/>
        <v>1</v>
      </c>
    </row>
    <row r="114" spans="1:38" x14ac:dyDescent="0.25">
      <c r="A114" s="7">
        <v>1132</v>
      </c>
      <c r="B114" s="134">
        <v>1132</v>
      </c>
      <c r="C114" s="8"/>
      <c r="D114" s="133" t="s">
        <v>46</v>
      </c>
      <c r="F114" s="69">
        <v>312.69035532994923</v>
      </c>
      <c r="G114" s="81">
        <v>0.25324675324675316</v>
      </c>
      <c r="H114" s="69">
        <v>79.187817258883229</v>
      </c>
      <c r="I114" s="69">
        <v>233.502538071066</v>
      </c>
      <c r="J114" s="69">
        <f t="shared" si="71"/>
        <v>3.5025380710659899</v>
      </c>
      <c r="K114" s="69">
        <v>230</v>
      </c>
      <c r="L114" s="69"/>
      <c r="M114" s="69"/>
      <c r="O114" s="68">
        <f t="shared" si="59"/>
        <v>334.01015228426394</v>
      </c>
      <c r="P114" s="117">
        <f t="shared" si="72"/>
        <v>0.25531914893617019</v>
      </c>
      <c r="Q114" s="72">
        <f t="shared" si="73"/>
        <v>85.279187817258872</v>
      </c>
      <c r="R114" s="72">
        <f t="shared" si="74"/>
        <v>248.73096446700507</v>
      </c>
      <c r="S114" s="72">
        <f t="shared" si="60"/>
        <v>3.7309644670050659</v>
      </c>
      <c r="T114" s="73">
        <f t="shared" si="79"/>
        <v>245</v>
      </c>
      <c r="U114" s="73">
        <f t="shared" si="61"/>
        <v>2004.0609137055835</v>
      </c>
      <c r="V114" s="73">
        <f t="shared" si="62"/>
        <v>1470</v>
      </c>
      <c r="W114" s="78"/>
      <c r="X114" s="76">
        <f t="shared" si="63"/>
        <v>0</v>
      </c>
      <c r="Y114" s="114">
        <f t="shared" si="64"/>
        <v>0</v>
      </c>
      <c r="Z114" s="115">
        <f t="shared" si="65"/>
        <v>1.4999999999999999E-2</v>
      </c>
      <c r="AA114" s="75">
        <f t="shared" si="80"/>
        <v>6.8181818181818121E-2</v>
      </c>
      <c r="AB114" s="75">
        <f t="shared" si="81"/>
        <v>6.5217391304347672E-2</v>
      </c>
      <c r="AC114" s="75">
        <f t="shared" si="82"/>
        <v>6.5217391304347894E-2</v>
      </c>
      <c r="AE114" s="112" t="s">
        <v>507</v>
      </c>
      <c r="AF114" s="113" t="str">
        <f t="shared" si="83"/>
        <v>1132Gestão Financeira (T) (Online)312,6903553299490,25324675324675379,1878172588832233,5025380710663,50253807106599230</v>
      </c>
      <c r="AG114" s="76" t="str">
        <f t="shared" si="77"/>
        <v>1132Gestão Financeira (T) (Online)312,6903553299490,25324675324675379,1878172588832233,5025380710663,50253807106599230</v>
      </c>
      <c r="AH114" s="7" t="b">
        <f t="shared" si="78"/>
        <v>1</v>
      </c>
      <c r="AJ114" s="7" t="str">
        <f t="shared" si="84"/>
        <v>1132Gestão Financeira (T) (Online)334,0101522842640,2553191489361785,2791878172589248,7309644670053,73096446700507245</v>
      </c>
      <c r="AK114" s="7" t="str">
        <f>'Promo 1ºS - Região S e SE II'!B24&amp;'Promo 1ºS - Região S e SE II'!D24&amp;'Promo 1ºS - Região S e SE II'!F24&amp;'Promo 1ºS - Região S e SE II'!L24&amp;'Promo 1ºS - Região S e SE II'!N24&amp;'Promo 1ºS - Região S e SE II'!P24&amp;'Promo 1ºS - Região S e SE II'!R24&amp;'Promo 1ºS - Região S e SE II'!T24</f>
        <v>1132Gestão Financeira (T) (Online)334,0101522842640,2553191489361785,2791878172589248,7309644670053,73096446700507245</v>
      </c>
      <c r="AL114" s="74" t="b">
        <f t="shared" si="70"/>
        <v>1</v>
      </c>
    </row>
    <row r="115" spans="1:38" x14ac:dyDescent="0.25">
      <c r="A115" s="7" t="e">
        <v>#N/A</v>
      </c>
      <c r="B115" s="135">
        <v>1115</v>
      </c>
      <c r="C115" s="93"/>
      <c r="D115" s="136" t="s">
        <v>15</v>
      </c>
      <c r="F115" s="69">
        <v>316.75126903553297</v>
      </c>
      <c r="G115" s="81">
        <v>0.26282051282051272</v>
      </c>
      <c r="H115" s="69">
        <v>83.248730964466972</v>
      </c>
      <c r="I115" s="69">
        <v>233.502538071066</v>
      </c>
      <c r="J115" s="69">
        <f t="shared" si="71"/>
        <v>3.5025380710659899</v>
      </c>
      <c r="K115" s="69">
        <v>230</v>
      </c>
      <c r="L115" s="69"/>
      <c r="M115" s="69"/>
      <c r="O115" s="68">
        <f t="shared" si="59"/>
        <v>338.07106598984774</v>
      </c>
      <c r="P115" s="117">
        <f t="shared" si="72"/>
        <v>0.26426426426426436</v>
      </c>
      <c r="Q115" s="72">
        <f t="shared" si="73"/>
        <v>89.340101522842673</v>
      </c>
      <c r="R115" s="72">
        <f t="shared" si="74"/>
        <v>248.73096446700507</v>
      </c>
      <c r="S115" s="72">
        <f t="shared" si="60"/>
        <v>3.7309644670050659</v>
      </c>
      <c r="T115" s="73">
        <f t="shared" si="79"/>
        <v>245</v>
      </c>
      <c r="U115" s="73">
        <f t="shared" si="61"/>
        <v>2028.4263959390864</v>
      </c>
      <c r="V115" s="73">
        <f t="shared" si="62"/>
        <v>1470</v>
      </c>
      <c r="W115" s="78"/>
      <c r="X115" s="76">
        <f t="shared" si="63"/>
        <v>0</v>
      </c>
      <c r="Y115" s="114">
        <f t="shared" si="64"/>
        <v>0</v>
      </c>
      <c r="Z115" s="115">
        <f t="shared" si="65"/>
        <v>1.4999999999999999E-2</v>
      </c>
      <c r="AA115" s="75">
        <f t="shared" si="80"/>
        <v>6.7307692307692513E-2</v>
      </c>
      <c r="AB115" s="75">
        <f t="shared" si="81"/>
        <v>6.5217391304347672E-2</v>
      </c>
      <c r="AC115" s="75">
        <f t="shared" si="82"/>
        <v>6.5217391304347894E-2</v>
      </c>
      <c r="AE115" s="112" t="s">
        <v>508</v>
      </c>
      <c r="AF115" s="113" t="str">
        <f t="shared" si="83"/>
        <v>1115Gestão Pública (T)316,7512690355330,26282051282051383,248730964467233,5025380710663,50253807106599230</v>
      </c>
      <c r="AG115" s="76" t="str">
        <f t="shared" si="77"/>
        <v>1115Gestão Pública (T)316,7512690355330,26282051282051383,248730964467233,5025380710663,50253807106599230</v>
      </c>
      <c r="AH115" s="7" t="b">
        <f t="shared" si="78"/>
        <v>1</v>
      </c>
      <c r="AJ115" s="7" t="str">
        <f t="shared" si="84"/>
        <v>1115Gestão Pública (T)338,0710659898480,26426426426426489,3401015228427248,7309644670053,73096446700507245</v>
      </c>
      <c r="AK115" s="7" t="str">
        <f>'Promo 1ºS - Região S e SE II'!B25&amp;'Promo 1ºS - Região S e SE II'!D25&amp;'Promo 1ºS - Região S e SE II'!F25&amp;'Promo 1ºS - Região S e SE II'!L25&amp;'Promo 1ºS - Região S e SE II'!N25&amp;'Promo 1ºS - Região S e SE II'!P25&amp;'Promo 1ºS - Região S e SE II'!R25&amp;'Promo 1ºS - Região S e SE II'!T25</f>
        <v>1115Gestão Pública (T)338,0710659898480,26426426426426489,3401015228427248,7309644670053,73096446700507245</v>
      </c>
      <c r="AL115" s="74" t="b">
        <f t="shared" si="70"/>
        <v>1</v>
      </c>
    </row>
    <row r="116" spans="1:38" x14ac:dyDescent="0.25">
      <c r="A116" s="7" t="e">
        <v>#N/A</v>
      </c>
      <c r="B116" s="134">
        <v>1126</v>
      </c>
      <c r="C116" s="49"/>
      <c r="D116" s="133" t="s">
        <v>29</v>
      </c>
      <c r="F116" s="69">
        <v>316.75126903553297</v>
      </c>
      <c r="G116" s="81">
        <v>0.26282051282051272</v>
      </c>
      <c r="H116" s="69">
        <v>83.248730964466972</v>
      </c>
      <c r="I116" s="69">
        <v>233.502538071066</v>
      </c>
      <c r="J116" s="69">
        <f t="shared" si="71"/>
        <v>3.5025380710659899</v>
      </c>
      <c r="K116" s="69">
        <v>230</v>
      </c>
      <c r="L116" s="69"/>
      <c r="M116" s="69"/>
      <c r="O116" s="68">
        <f t="shared" si="59"/>
        <v>338.07106598984774</v>
      </c>
      <c r="P116" s="117">
        <f t="shared" si="72"/>
        <v>0.26426426426426436</v>
      </c>
      <c r="Q116" s="72">
        <f t="shared" si="73"/>
        <v>89.340101522842673</v>
      </c>
      <c r="R116" s="72">
        <f t="shared" si="74"/>
        <v>248.73096446700507</v>
      </c>
      <c r="S116" s="72">
        <f t="shared" si="60"/>
        <v>3.7309644670050659</v>
      </c>
      <c r="T116" s="73">
        <f t="shared" si="79"/>
        <v>245</v>
      </c>
      <c r="U116" s="73">
        <f t="shared" si="61"/>
        <v>2028.4263959390864</v>
      </c>
      <c r="V116" s="73">
        <f t="shared" si="62"/>
        <v>1470</v>
      </c>
      <c r="W116" s="78"/>
      <c r="X116" s="76">
        <f t="shared" si="63"/>
        <v>0</v>
      </c>
      <c r="Y116" s="114">
        <f t="shared" si="64"/>
        <v>0</v>
      </c>
      <c r="Z116" s="115">
        <f t="shared" si="65"/>
        <v>1.4999999999999999E-2</v>
      </c>
      <c r="AA116" s="75">
        <f t="shared" si="80"/>
        <v>6.7307692307692513E-2</v>
      </c>
      <c r="AB116" s="75">
        <f t="shared" si="81"/>
        <v>6.5217391304347672E-2</v>
      </c>
      <c r="AC116" s="75">
        <f t="shared" si="82"/>
        <v>6.5217391304347894E-2</v>
      </c>
      <c r="AE116" s="112" t="s">
        <v>509</v>
      </c>
      <c r="AF116" s="113" t="str">
        <f t="shared" si="83"/>
        <v>1126Jogos Digitais (T)316,7512690355330,26282051282051383,248730964467233,5025380710663,50253807106599230</v>
      </c>
      <c r="AG116" s="76" t="str">
        <f t="shared" si="77"/>
        <v>1126Jogos Digitais (T)316,7512690355330,26282051282051383,248730964467233,5025380710663,50253807106599230</v>
      </c>
      <c r="AH116" s="7" t="b">
        <f t="shared" si="78"/>
        <v>1</v>
      </c>
      <c r="AJ116" s="7" t="str">
        <f t="shared" si="84"/>
        <v>1126Jogos Digitais (T)338,0710659898480,26426426426426489,3401015228427248,7309644670053,73096446700507245</v>
      </c>
      <c r="AK116" s="7" t="str">
        <f>'Promo 1ºS - Região S e SE II'!B26&amp;'Promo 1ºS - Região S e SE II'!D26&amp;'Promo 1ºS - Região S e SE II'!F26&amp;'Promo 1ºS - Região S e SE II'!L26&amp;'Promo 1ºS - Região S e SE II'!N26&amp;'Promo 1ºS - Região S e SE II'!P26&amp;'Promo 1ºS - Região S e SE II'!R26&amp;'Promo 1ºS - Região S e SE II'!T26</f>
        <v>1126Jogos Digitais (T)338,0710659898480,26426426426426489,3401015228427248,7309644670053,73096446700507245</v>
      </c>
      <c r="AL116" s="74" t="b">
        <f t="shared" si="70"/>
        <v>1</v>
      </c>
    </row>
    <row r="117" spans="1:38" x14ac:dyDescent="0.25">
      <c r="A117" s="7">
        <v>1122</v>
      </c>
      <c r="B117" s="134">
        <v>1122</v>
      </c>
      <c r="C117" s="8"/>
      <c r="D117" s="133" t="s">
        <v>16</v>
      </c>
      <c r="F117" s="69">
        <v>329.94923857868019</v>
      </c>
      <c r="G117" s="81">
        <v>0.29230769230769227</v>
      </c>
      <c r="H117" s="69">
        <v>96.446700507614196</v>
      </c>
      <c r="I117" s="69">
        <v>233.502538071066</v>
      </c>
      <c r="J117" s="69">
        <f t="shared" si="71"/>
        <v>3.5025380710659899</v>
      </c>
      <c r="K117" s="69">
        <v>230</v>
      </c>
      <c r="L117" s="69"/>
      <c r="M117" s="69"/>
      <c r="O117" s="68">
        <f t="shared" si="59"/>
        <v>352.28426395939084</v>
      </c>
      <c r="P117" s="117">
        <f t="shared" si="72"/>
        <v>0.29394812680115273</v>
      </c>
      <c r="Q117" s="72">
        <f t="shared" si="73"/>
        <v>103.55329949238578</v>
      </c>
      <c r="R117" s="72">
        <f t="shared" si="74"/>
        <v>248.73096446700507</v>
      </c>
      <c r="S117" s="72">
        <f t="shared" si="60"/>
        <v>3.7309644670050659</v>
      </c>
      <c r="T117" s="73">
        <f t="shared" si="79"/>
        <v>245</v>
      </c>
      <c r="U117" s="73">
        <f t="shared" si="61"/>
        <v>2113.7055837563448</v>
      </c>
      <c r="V117" s="73">
        <f t="shared" si="62"/>
        <v>1470</v>
      </c>
      <c r="W117" s="78"/>
      <c r="X117" s="76">
        <f t="shared" si="63"/>
        <v>0</v>
      </c>
      <c r="Y117" s="114">
        <f t="shared" si="64"/>
        <v>0</v>
      </c>
      <c r="Z117" s="115">
        <f t="shared" si="65"/>
        <v>1.4999999999999999E-2</v>
      </c>
      <c r="AA117" s="75">
        <f t="shared" si="80"/>
        <v>6.7692307692307718E-2</v>
      </c>
      <c r="AB117" s="75">
        <f t="shared" si="81"/>
        <v>6.5217391304347672E-2</v>
      </c>
      <c r="AC117" s="75">
        <f t="shared" si="82"/>
        <v>6.5217391304347894E-2</v>
      </c>
      <c r="AE117" s="112" t="s">
        <v>475</v>
      </c>
      <c r="AF117" s="113" t="str">
        <f t="shared" si="83"/>
        <v>1122Letras - Língua Estrangeira (L)329,949238578680,29230769230769296,4467005076142233,5025380710663,50253807106599230</v>
      </c>
      <c r="AG117" s="76" t="str">
        <f t="shared" si="77"/>
        <v>1122Letras - Língua Estrangeira (L)329,949238578680,29230769230769296,4467005076142233,5025380710663,50253807106599230</v>
      </c>
      <c r="AH117" s="7" t="b">
        <f t="shared" si="78"/>
        <v>1</v>
      </c>
      <c r="AJ117" s="7" t="str">
        <f t="shared" si="84"/>
        <v>1122Letras - Língua Estrangeira (L)352,2842639593910,293948126801153103,553299492386248,7309644670053,73096446700507245</v>
      </c>
      <c r="AK117" s="7" t="str">
        <f>'Promo 1ºS - Região S e SE II'!B27&amp;'Promo 1ºS - Região S e SE II'!D27&amp;'Promo 1ºS - Região S e SE II'!F27&amp;'Promo 1ºS - Região S e SE II'!L27&amp;'Promo 1ºS - Região S e SE II'!N27&amp;'Promo 1ºS - Região S e SE II'!P27&amp;'Promo 1ºS - Região S e SE II'!R27&amp;'Promo 1ºS - Região S e SE II'!T27</f>
        <v>1122Letras - Língua Estrangeira (L)352,2842639593910,293948126801153103,553299492386248,7309644670053,73096446700507245</v>
      </c>
      <c r="AL117" s="74" t="b">
        <f t="shared" si="70"/>
        <v>1</v>
      </c>
    </row>
    <row r="118" spans="1:38" x14ac:dyDescent="0.25">
      <c r="A118" s="7">
        <v>2009</v>
      </c>
      <c r="B118" s="134">
        <v>2009</v>
      </c>
      <c r="C118" s="8"/>
      <c r="D118" s="133" t="s">
        <v>37</v>
      </c>
      <c r="F118" s="69">
        <v>312.69035532994923</v>
      </c>
      <c r="G118" s="81">
        <v>0.25324675324675316</v>
      </c>
      <c r="H118" s="69">
        <v>79.187817258883229</v>
      </c>
      <c r="I118" s="69">
        <v>233.502538071066</v>
      </c>
      <c r="J118" s="69">
        <f t="shared" si="71"/>
        <v>3.5025380710659899</v>
      </c>
      <c r="K118" s="69">
        <v>230</v>
      </c>
      <c r="L118" s="69"/>
      <c r="M118" s="69"/>
      <c r="O118" s="68">
        <f t="shared" si="59"/>
        <v>334.01015228426394</v>
      </c>
      <c r="P118" s="117">
        <f t="shared" si="72"/>
        <v>0.25531914893617019</v>
      </c>
      <c r="Q118" s="72">
        <f t="shared" si="73"/>
        <v>85.279187817258872</v>
      </c>
      <c r="R118" s="72">
        <f t="shared" si="74"/>
        <v>248.73096446700507</v>
      </c>
      <c r="S118" s="72">
        <f t="shared" si="60"/>
        <v>3.7309644670050659</v>
      </c>
      <c r="T118" s="73">
        <f t="shared" si="79"/>
        <v>245</v>
      </c>
      <c r="U118" s="73">
        <f t="shared" si="61"/>
        <v>2004.0609137055835</v>
      </c>
      <c r="V118" s="73">
        <f t="shared" si="62"/>
        <v>1470</v>
      </c>
      <c r="W118" s="78"/>
      <c r="X118" s="76">
        <f t="shared" si="63"/>
        <v>0</v>
      </c>
      <c r="Y118" s="114">
        <f t="shared" si="64"/>
        <v>0</v>
      </c>
      <c r="Z118" s="115">
        <f t="shared" si="65"/>
        <v>1.4999999999999999E-2</v>
      </c>
      <c r="AA118" s="75">
        <f t="shared" si="80"/>
        <v>6.8181818181818121E-2</v>
      </c>
      <c r="AB118" s="75">
        <f t="shared" si="81"/>
        <v>6.5217391304347672E-2</v>
      </c>
      <c r="AC118" s="75">
        <f t="shared" si="82"/>
        <v>6.5217391304347894E-2</v>
      </c>
      <c r="AE118" s="112" t="s">
        <v>510</v>
      </c>
      <c r="AF118" s="113" t="str">
        <f t="shared" si="83"/>
        <v>2009Letras - Língua Portuguesa (Segunda Licenciatura)312,6903553299490,25324675324675379,1878172588832233,5025380710663,50253807106599230</v>
      </c>
      <c r="AG118" s="76" t="str">
        <f t="shared" si="77"/>
        <v>2009Letras - Língua Portuguesa (Segunda Licenciatura)312,6903553299490,25324675324675379,1878172588832233,5025380710663,50253807106599230</v>
      </c>
      <c r="AH118" s="7" t="b">
        <f t="shared" si="78"/>
        <v>1</v>
      </c>
      <c r="AJ118" s="7" t="str">
        <f t="shared" si="84"/>
        <v>2009Letras - Língua Portuguesa (Segunda Licenciatura)334,0101522842640,2553191489361785,2791878172589248,7309644670053,73096446700507245</v>
      </c>
      <c r="AK118" s="7" t="str">
        <f>'Promo 1ºS - Região S e SE II'!B28&amp;'Promo 1ºS - Região S e SE II'!D28&amp;'Promo 1ºS - Região S e SE II'!F28&amp;'Promo 1ºS - Região S e SE II'!L28&amp;'Promo 1ºS - Região S e SE II'!N28&amp;'Promo 1ºS - Região S e SE II'!P28&amp;'Promo 1ºS - Região S e SE II'!R28&amp;'Promo 1ºS - Região S e SE II'!T28</f>
        <v>2009Letras - Língua Portuguesa (Segunda Licenciatura)334,0101522842640,2553191489361785,2791878172589248,7309644670053,73096446700507245</v>
      </c>
      <c r="AL118" s="74" t="b">
        <f t="shared" si="70"/>
        <v>1</v>
      </c>
    </row>
    <row r="119" spans="1:38" x14ac:dyDescent="0.25">
      <c r="A119" s="7" t="e">
        <v>#N/A</v>
      </c>
      <c r="B119" s="134">
        <v>1101</v>
      </c>
      <c r="C119" s="49"/>
      <c r="D119" s="133" t="s">
        <v>54</v>
      </c>
      <c r="F119" s="69">
        <v>329.94923857868019</v>
      </c>
      <c r="G119" s="81" t="s">
        <v>231</v>
      </c>
      <c r="H119" s="69" t="s">
        <v>231</v>
      </c>
      <c r="I119" s="69" t="s">
        <v>231</v>
      </c>
      <c r="J119" s="69" t="e">
        <f t="shared" si="71"/>
        <v>#VALUE!</v>
      </c>
      <c r="K119" s="69">
        <v>0</v>
      </c>
      <c r="L119" s="69"/>
      <c r="M119" s="69"/>
      <c r="O119" s="68">
        <f t="shared" si="59"/>
        <v>352.28426395939084</v>
      </c>
      <c r="P119" s="117">
        <f t="shared" si="72"/>
        <v>1</v>
      </c>
      <c r="Q119" s="72">
        <f t="shared" si="73"/>
        <v>352.28426395939084</v>
      </c>
      <c r="R119" s="72">
        <f t="shared" si="74"/>
        <v>0</v>
      </c>
      <c r="S119" s="72">
        <f t="shared" si="60"/>
        <v>0</v>
      </c>
      <c r="T119" s="73">
        <f t="shared" si="79"/>
        <v>0</v>
      </c>
      <c r="U119" s="73">
        <f t="shared" si="61"/>
        <v>2113.7055837563448</v>
      </c>
      <c r="V119" s="73">
        <f t="shared" si="62"/>
        <v>0</v>
      </c>
      <c r="W119" s="78"/>
      <c r="X119" s="76">
        <f t="shared" si="63"/>
        <v>0</v>
      </c>
      <c r="Y119" s="114">
        <f t="shared" si="64"/>
        <v>0</v>
      </c>
      <c r="Z119" s="115" t="e">
        <f t="shared" si="65"/>
        <v>#DIV/0!</v>
      </c>
      <c r="AA119" s="75">
        <f t="shared" si="80"/>
        <v>6.7692307692307718E-2</v>
      </c>
      <c r="AB119" s="75" t="e">
        <f t="shared" si="81"/>
        <v>#VALUE!</v>
      </c>
      <c r="AC119" s="75" t="e">
        <f t="shared" si="82"/>
        <v>#DIV/0!</v>
      </c>
      <c r="AE119" s="112" t="s">
        <v>477</v>
      </c>
      <c r="AF119" s="113" t="e">
        <f t="shared" si="83"/>
        <v>#VALUE!</v>
      </c>
      <c r="AG119" s="76" t="e">
        <f t="shared" si="77"/>
        <v>#VALUE!</v>
      </c>
      <c r="AH119" s="7" t="e">
        <f t="shared" si="78"/>
        <v>#VALUE!</v>
      </c>
      <c r="AJ119" s="7" t="str">
        <f t="shared" si="84"/>
        <v>1101Letras - Português / Espanhol (L)352,2842639593911352,284263959391000</v>
      </c>
      <c r="AK119" s="7" t="str">
        <f>'Promo 1ºS - Região S e SE II'!B29&amp;'Promo 1ºS - Região S e SE II'!D29&amp;'Promo 1ºS - Região S e SE II'!F29&amp;'Promo 1ºS - Região S e SE II'!L29&amp;'Promo 1ºS - Região S e SE II'!N29&amp;'Promo 1ºS - Região S e SE II'!P29&amp;'Promo 1ºS - Região S e SE II'!R29&amp;'Promo 1ºS - Região S e SE II'!T29</f>
        <v>1101Letras - Português / Espanhol (L)352,284263959391</v>
      </c>
      <c r="AL119" s="74" t="b">
        <f t="shared" si="70"/>
        <v>0</v>
      </c>
    </row>
    <row r="120" spans="1:38" x14ac:dyDescent="0.25">
      <c r="A120" s="7">
        <v>2010</v>
      </c>
      <c r="B120" s="134">
        <v>2010</v>
      </c>
      <c r="C120" s="8"/>
      <c r="D120" s="133" t="s">
        <v>38</v>
      </c>
      <c r="F120" s="69">
        <v>312.69035532994923</v>
      </c>
      <c r="G120" s="81">
        <v>0.25324675324675316</v>
      </c>
      <c r="H120" s="69">
        <v>79.187817258883229</v>
      </c>
      <c r="I120" s="69">
        <v>233.502538071066</v>
      </c>
      <c r="J120" s="69">
        <f t="shared" si="71"/>
        <v>3.5025380710659899</v>
      </c>
      <c r="K120" s="69">
        <v>230</v>
      </c>
      <c r="L120" s="69"/>
      <c r="M120" s="69"/>
      <c r="O120" s="68">
        <f t="shared" si="59"/>
        <v>334.01015228426394</v>
      </c>
      <c r="P120" s="117">
        <f t="shared" si="72"/>
        <v>0.25531914893617019</v>
      </c>
      <c r="Q120" s="72">
        <f t="shared" si="73"/>
        <v>85.279187817258872</v>
      </c>
      <c r="R120" s="72">
        <f t="shared" si="74"/>
        <v>248.73096446700507</v>
      </c>
      <c r="S120" s="72">
        <f t="shared" si="60"/>
        <v>3.7309644670050659</v>
      </c>
      <c r="T120" s="73">
        <f t="shared" si="79"/>
        <v>245</v>
      </c>
      <c r="U120" s="73">
        <f t="shared" si="61"/>
        <v>2004.0609137055835</v>
      </c>
      <c r="V120" s="73">
        <f t="shared" si="62"/>
        <v>1470</v>
      </c>
      <c r="W120" s="78"/>
      <c r="X120" s="76">
        <f t="shared" si="63"/>
        <v>0</v>
      </c>
      <c r="Y120" s="114">
        <f t="shared" si="64"/>
        <v>0</v>
      </c>
      <c r="Z120" s="115">
        <f t="shared" si="65"/>
        <v>1.4999999999999999E-2</v>
      </c>
      <c r="AA120" s="75">
        <f t="shared" si="80"/>
        <v>6.8181818181818121E-2</v>
      </c>
      <c r="AB120" s="75">
        <f t="shared" si="81"/>
        <v>6.5217391304347672E-2</v>
      </c>
      <c r="AC120" s="75">
        <f t="shared" si="82"/>
        <v>6.5217391304347894E-2</v>
      </c>
      <c r="AE120" s="112" t="s">
        <v>511</v>
      </c>
      <c r="AF120" s="113" t="str">
        <f t="shared" si="83"/>
        <v>2010Letras - Português / Espanhol (Segunda Licenciatura)312,6903553299490,25324675324675379,1878172588832233,5025380710663,50253807106599230</v>
      </c>
      <c r="AG120" s="76" t="str">
        <f t="shared" si="77"/>
        <v>2010Letras - Português / Espanhol (Segunda Licenciatura)312,6903553299490,25324675324675379,1878172588832233,5025380710663,50253807106599230</v>
      </c>
      <c r="AH120" s="7" t="b">
        <f t="shared" si="78"/>
        <v>1</v>
      </c>
      <c r="AJ120" s="7" t="str">
        <f t="shared" si="84"/>
        <v>2010Letras - Português / Espanhol (Segunda Licenciatura)334,0101522842640,2553191489361785,2791878172589248,7309644670053,73096446700507245</v>
      </c>
      <c r="AK120" s="7" t="str">
        <f>'Promo 1ºS - Região S e SE II'!B30&amp;'Promo 1ºS - Região S e SE II'!D30&amp;'Promo 1ºS - Região S e SE II'!F30&amp;'Promo 1ºS - Região S e SE II'!L30&amp;'Promo 1ºS - Região S e SE II'!N30&amp;'Promo 1ºS - Região S e SE II'!P30&amp;'Promo 1ºS - Região S e SE II'!R30&amp;'Promo 1ºS - Região S e SE II'!T30</f>
        <v>2010Letras - Português / Espanhol (Segunda Licenciatura)334,0101522842640,2553191489361785,2791878172589248,7309644670053,73096446700507245</v>
      </c>
      <c r="AL120" s="74" t="b">
        <f t="shared" si="70"/>
        <v>1</v>
      </c>
    </row>
    <row r="121" spans="1:38" x14ac:dyDescent="0.25">
      <c r="A121" s="7" t="e">
        <v>#N/A</v>
      </c>
      <c r="B121" s="134">
        <v>1106</v>
      </c>
      <c r="C121" s="8"/>
      <c r="D121" s="133" t="s">
        <v>17</v>
      </c>
      <c r="F121" s="69">
        <v>316.75126903553297</v>
      </c>
      <c r="G121" s="81">
        <v>0.26282051282051272</v>
      </c>
      <c r="H121" s="69">
        <v>83.248730964466972</v>
      </c>
      <c r="I121" s="69">
        <v>233.502538071066</v>
      </c>
      <c r="J121" s="69">
        <f t="shared" si="71"/>
        <v>3.5025380710659899</v>
      </c>
      <c r="K121" s="69">
        <v>230</v>
      </c>
      <c r="L121" s="69"/>
      <c r="M121" s="69"/>
      <c r="O121" s="68">
        <f t="shared" si="59"/>
        <v>338.07106598984774</v>
      </c>
      <c r="P121" s="117">
        <f t="shared" si="72"/>
        <v>0.26426426426426436</v>
      </c>
      <c r="Q121" s="72">
        <f t="shared" si="73"/>
        <v>89.340101522842673</v>
      </c>
      <c r="R121" s="72">
        <f t="shared" si="74"/>
        <v>248.73096446700507</v>
      </c>
      <c r="S121" s="72">
        <f t="shared" si="60"/>
        <v>3.7309644670050659</v>
      </c>
      <c r="T121" s="73">
        <f t="shared" si="79"/>
        <v>245</v>
      </c>
      <c r="U121" s="73">
        <f t="shared" si="61"/>
        <v>2028.4263959390864</v>
      </c>
      <c r="V121" s="73">
        <f t="shared" si="62"/>
        <v>1470</v>
      </c>
      <c r="W121" s="78"/>
      <c r="X121" s="76">
        <f t="shared" si="63"/>
        <v>0</v>
      </c>
      <c r="Y121" s="114">
        <f t="shared" si="64"/>
        <v>0</v>
      </c>
      <c r="Z121" s="115">
        <f t="shared" si="65"/>
        <v>1.4999999999999999E-2</v>
      </c>
      <c r="AA121" s="75">
        <f t="shared" si="80"/>
        <v>6.7307692307692513E-2</v>
      </c>
      <c r="AB121" s="75">
        <f t="shared" si="81"/>
        <v>6.5217391304347672E-2</v>
      </c>
      <c r="AC121" s="75">
        <f t="shared" si="82"/>
        <v>6.5217391304347894E-2</v>
      </c>
      <c r="AE121" s="112" t="s">
        <v>512</v>
      </c>
      <c r="AF121" s="113" t="str">
        <f t="shared" si="83"/>
        <v>1106Logística (T)316,7512690355330,26282051282051383,248730964467233,5025380710663,50253807106599230</v>
      </c>
      <c r="AG121" s="76" t="str">
        <f t="shared" si="77"/>
        <v>1106Logística (T)316,7512690355330,26282051282051383,248730964467233,5025380710663,50253807106599230</v>
      </c>
      <c r="AH121" s="7" t="b">
        <f t="shared" si="78"/>
        <v>1</v>
      </c>
      <c r="AJ121" s="7" t="str">
        <f t="shared" si="84"/>
        <v>1106Logística (T)338,0710659898480,26426426426426489,3401015228427248,7309644670053,73096446700507245</v>
      </c>
      <c r="AK121" s="7" t="str">
        <f>'Promo 1ºS - Região S e SE II'!B31&amp;'Promo 1ºS - Região S e SE II'!D31&amp;'Promo 1ºS - Região S e SE II'!F31&amp;'Promo 1ºS - Região S e SE II'!L31&amp;'Promo 1ºS - Região S e SE II'!N31&amp;'Promo 1ºS - Região S e SE II'!P31&amp;'Promo 1ºS - Região S e SE II'!R31&amp;'Promo 1ºS - Região S e SE II'!T31</f>
        <v>1106Logística (T)338,0710659898480,26426426426426489,3401015228427248,7309644670053,73096446700507245</v>
      </c>
      <c r="AL121" s="74" t="b">
        <f t="shared" si="70"/>
        <v>1</v>
      </c>
    </row>
    <row r="122" spans="1:38" x14ac:dyDescent="0.25">
      <c r="A122" s="7" t="e">
        <v>#N/A</v>
      </c>
      <c r="B122" s="134">
        <v>1131</v>
      </c>
      <c r="C122" s="8"/>
      <c r="D122" s="133" t="s">
        <v>18</v>
      </c>
      <c r="F122" s="69">
        <v>316.75126903553297</v>
      </c>
      <c r="G122" s="81">
        <v>0.26282051282051272</v>
      </c>
      <c r="H122" s="69">
        <v>83.248730964466972</v>
      </c>
      <c r="I122" s="69">
        <v>233.502538071066</v>
      </c>
      <c r="J122" s="69">
        <f t="shared" si="71"/>
        <v>3.5025380710659899</v>
      </c>
      <c r="K122" s="69">
        <v>230</v>
      </c>
      <c r="L122" s="77"/>
      <c r="M122" s="77"/>
      <c r="O122" s="68">
        <f t="shared" si="59"/>
        <v>338.07106598984774</v>
      </c>
      <c r="P122" s="117">
        <f t="shared" si="72"/>
        <v>0.26426426426426436</v>
      </c>
      <c r="Q122" s="72">
        <f t="shared" si="73"/>
        <v>89.340101522842673</v>
      </c>
      <c r="R122" s="72">
        <f t="shared" si="74"/>
        <v>248.73096446700507</v>
      </c>
      <c r="S122" s="72">
        <f t="shared" si="60"/>
        <v>3.7309644670050659</v>
      </c>
      <c r="T122" s="73">
        <f t="shared" si="79"/>
        <v>245</v>
      </c>
      <c r="U122" s="73">
        <f t="shared" si="61"/>
        <v>2028.4263959390864</v>
      </c>
      <c r="V122" s="73">
        <f t="shared" si="62"/>
        <v>1470</v>
      </c>
      <c r="W122" s="78"/>
      <c r="X122" s="76">
        <f t="shared" si="63"/>
        <v>0</v>
      </c>
      <c r="Y122" s="114">
        <f t="shared" si="64"/>
        <v>0</v>
      </c>
      <c r="Z122" s="115">
        <f t="shared" si="65"/>
        <v>1.4999999999999999E-2</v>
      </c>
      <c r="AA122" s="75">
        <f t="shared" si="80"/>
        <v>6.7307692307692513E-2</v>
      </c>
      <c r="AB122" s="75">
        <f t="shared" si="81"/>
        <v>6.5217391304347672E-2</v>
      </c>
      <c r="AC122" s="75">
        <f t="shared" si="82"/>
        <v>6.5217391304347894E-2</v>
      </c>
      <c r="AE122" s="112" t="s">
        <v>513</v>
      </c>
      <c r="AF122" s="113" t="str">
        <f t="shared" si="83"/>
        <v>1131Marketing (T)316,7512690355330,26282051282051383,248730964467233,5025380710663,50253807106599230</v>
      </c>
      <c r="AG122" s="76" t="str">
        <f t="shared" si="77"/>
        <v>1131Marketing (T)316,7512690355330,26282051282051383,248730964467233,5025380710663,50253807106599230</v>
      </c>
      <c r="AH122" s="7" t="b">
        <f t="shared" si="78"/>
        <v>1</v>
      </c>
      <c r="AJ122" s="7" t="str">
        <f t="shared" si="84"/>
        <v>1131Marketing (T)338,0710659898480,26426426426426489,3401015228427248,7309644670053,73096446700507245</v>
      </c>
      <c r="AK122" s="7" t="str">
        <f>'Promo 1ºS - Região S e SE II'!B32&amp;'Promo 1ºS - Região S e SE II'!D32&amp;'Promo 1ºS - Região S e SE II'!F32&amp;'Promo 1ºS - Região S e SE II'!L32&amp;'Promo 1ºS - Região S e SE II'!N32&amp;'Promo 1ºS - Região S e SE II'!P32&amp;'Promo 1ºS - Região S e SE II'!R32&amp;'Promo 1ºS - Região S e SE II'!T32</f>
        <v>1131Marketing (T)338,0710659898480,26426426426426489,3401015228427248,7309644670053,73096446700507245</v>
      </c>
      <c r="AL122" s="74" t="b">
        <f t="shared" si="70"/>
        <v>1</v>
      </c>
    </row>
    <row r="123" spans="1:38" x14ac:dyDescent="0.25">
      <c r="A123" s="7">
        <v>1104</v>
      </c>
      <c r="B123" s="134">
        <v>1104</v>
      </c>
      <c r="C123" s="8"/>
      <c r="D123" s="133" t="s">
        <v>47</v>
      </c>
      <c r="F123" s="69">
        <v>285.2791878172589</v>
      </c>
      <c r="G123" s="81">
        <v>0.18149466192170821</v>
      </c>
      <c r="H123" s="69">
        <v>51.776649746192902</v>
      </c>
      <c r="I123" s="69">
        <v>233.502538071066</v>
      </c>
      <c r="J123" s="69">
        <f t="shared" si="71"/>
        <v>3.5025380710659899</v>
      </c>
      <c r="K123" s="69">
        <v>230</v>
      </c>
      <c r="L123" s="77"/>
      <c r="M123" s="77"/>
      <c r="O123" s="68">
        <f t="shared" si="59"/>
        <v>304.56852791878174</v>
      </c>
      <c r="P123" s="117">
        <f t="shared" si="72"/>
        <v>0.1833333333333334</v>
      </c>
      <c r="Q123" s="72">
        <f t="shared" si="73"/>
        <v>55.837563451776674</v>
      </c>
      <c r="R123" s="72">
        <f t="shared" si="74"/>
        <v>248.73096446700507</v>
      </c>
      <c r="S123" s="72">
        <f t="shared" si="60"/>
        <v>3.7309644670050659</v>
      </c>
      <c r="T123" s="73">
        <f t="shared" si="79"/>
        <v>245</v>
      </c>
      <c r="U123" s="73">
        <f t="shared" si="61"/>
        <v>1827.4111675126906</v>
      </c>
      <c r="V123" s="73">
        <f t="shared" si="62"/>
        <v>1470</v>
      </c>
      <c r="W123" s="78"/>
      <c r="X123" s="76">
        <f t="shared" si="63"/>
        <v>0</v>
      </c>
      <c r="Y123" s="114">
        <f t="shared" si="64"/>
        <v>0</v>
      </c>
      <c r="Z123" s="115">
        <f t="shared" si="65"/>
        <v>1.4999999999999999E-2</v>
      </c>
      <c r="AA123" s="75">
        <f t="shared" si="80"/>
        <v>6.7615658362989217E-2</v>
      </c>
      <c r="AB123" s="75">
        <f t="shared" si="81"/>
        <v>6.5217391304347672E-2</v>
      </c>
      <c r="AC123" s="75">
        <f t="shared" si="82"/>
        <v>6.5217391304347894E-2</v>
      </c>
      <c r="AE123" s="112" t="s">
        <v>514</v>
      </c>
      <c r="AF123" s="113" t="str">
        <f t="shared" si="83"/>
        <v>1104Marketing (T) (Online)285,2791878172590,18149466192170851,7766497461929233,5025380710663,50253807106599230</v>
      </c>
      <c r="AG123" s="76" t="str">
        <f t="shared" si="77"/>
        <v>1104Marketing (T) (Online)285,2791878172590,18149466192170851,7766497461929233,5025380710663,50253807106599230</v>
      </c>
      <c r="AH123" s="7" t="b">
        <f t="shared" si="78"/>
        <v>1</v>
      </c>
      <c r="AJ123" s="7" t="str">
        <f t="shared" si="84"/>
        <v>1104Marketing (T) (Online)304,5685279187820,18333333333333355,8375634517767248,7309644670053,73096446700507245</v>
      </c>
      <c r="AK123" s="7" t="str">
        <f>'Promo 1ºS - Região S e SE II'!B33&amp;'Promo 1ºS - Região S e SE II'!D33&amp;'Promo 1ºS - Região S e SE II'!F33&amp;'Promo 1ºS - Região S e SE II'!L33&amp;'Promo 1ºS - Região S e SE II'!N33&amp;'Promo 1ºS - Região S e SE II'!P33&amp;'Promo 1ºS - Região S e SE II'!R33&amp;'Promo 1ºS - Região S e SE II'!T33</f>
        <v>1104Marketing (T) (Online)304,5685279187820,18333333333333355,8375634517767248,7309644670053,73096446700507245</v>
      </c>
      <c r="AL123" s="74" t="b">
        <f t="shared" si="70"/>
        <v>1</v>
      </c>
    </row>
    <row r="124" spans="1:38" x14ac:dyDescent="0.25">
      <c r="A124" s="7" t="e">
        <v>#N/A</v>
      </c>
      <c r="B124" s="134">
        <v>1111</v>
      </c>
      <c r="C124" s="49"/>
      <c r="D124" s="133" t="s">
        <v>28</v>
      </c>
      <c r="F124" s="69">
        <v>329.94923857868019</v>
      </c>
      <c r="G124" s="81" t="s">
        <v>231</v>
      </c>
      <c r="H124" s="69" t="s">
        <v>231</v>
      </c>
      <c r="I124" s="69" t="s">
        <v>231</v>
      </c>
      <c r="J124" s="69" t="e">
        <f t="shared" si="71"/>
        <v>#VALUE!</v>
      </c>
      <c r="K124" s="69">
        <v>0</v>
      </c>
      <c r="L124" s="77"/>
      <c r="M124" s="77"/>
      <c r="O124" s="68">
        <f t="shared" si="59"/>
        <v>352.28426395939084</v>
      </c>
      <c r="P124" s="117">
        <f t="shared" si="72"/>
        <v>1</v>
      </c>
      <c r="Q124" s="72">
        <f t="shared" si="73"/>
        <v>352.28426395939084</v>
      </c>
      <c r="R124" s="72">
        <f t="shared" si="74"/>
        <v>0</v>
      </c>
      <c r="S124" s="72">
        <f t="shared" si="60"/>
        <v>0</v>
      </c>
      <c r="T124" s="73">
        <f t="shared" si="79"/>
        <v>0</v>
      </c>
      <c r="U124" s="73">
        <f t="shared" si="61"/>
        <v>2113.7055837563448</v>
      </c>
      <c r="V124" s="73">
        <f t="shared" si="62"/>
        <v>0</v>
      </c>
      <c r="W124" s="78"/>
      <c r="X124" s="76">
        <f t="shared" si="63"/>
        <v>0</v>
      </c>
      <c r="Y124" s="114">
        <f t="shared" si="64"/>
        <v>0</v>
      </c>
      <c r="Z124" s="115" t="e">
        <f t="shared" si="65"/>
        <v>#DIV/0!</v>
      </c>
      <c r="AA124" s="75">
        <f t="shared" si="80"/>
        <v>6.7692307692307718E-2</v>
      </c>
      <c r="AB124" s="75" t="e">
        <f t="shared" si="81"/>
        <v>#VALUE!</v>
      </c>
      <c r="AC124" s="75" t="e">
        <f t="shared" si="82"/>
        <v>#DIV/0!</v>
      </c>
      <c r="AE124" s="112" t="s">
        <v>482</v>
      </c>
      <c r="AF124" s="113" t="e">
        <f t="shared" si="83"/>
        <v>#VALUE!</v>
      </c>
      <c r="AG124" s="76" t="e">
        <f t="shared" si="77"/>
        <v>#VALUE!</v>
      </c>
      <c r="AH124" s="7" t="e">
        <f t="shared" si="78"/>
        <v>#VALUE!</v>
      </c>
      <c r="AJ124" s="7" t="str">
        <f t="shared" si="84"/>
        <v>1111Matemática (L)352,2842639593911352,284263959391000</v>
      </c>
      <c r="AK124" s="7" t="str">
        <f>'Promo 1ºS - Região S e SE II'!B34&amp;'Promo 1ºS - Região S e SE II'!D34&amp;'Promo 1ºS - Região S e SE II'!F34&amp;'Promo 1ºS - Região S e SE II'!L34&amp;'Promo 1ºS - Região S e SE II'!N34&amp;'Promo 1ºS - Região S e SE II'!P34&amp;'Promo 1ºS - Região S e SE II'!R34&amp;'Promo 1ºS - Região S e SE II'!T34</f>
        <v>1111Matemática (L)352,284263959391</v>
      </c>
      <c r="AL124" s="74" t="b">
        <f t="shared" si="70"/>
        <v>0</v>
      </c>
    </row>
    <row r="125" spans="1:38" x14ac:dyDescent="0.25">
      <c r="A125" s="7">
        <v>2006</v>
      </c>
      <c r="B125" s="134">
        <v>2006</v>
      </c>
      <c r="C125" s="8"/>
      <c r="D125" s="133" t="s">
        <v>39</v>
      </c>
      <c r="F125" s="69">
        <v>312.69035532994923</v>
      </c>
      <c r="G125" s="81">
        <v>0.25324675324675316</v>
      </c>
      <c r="H125" s="69">
        <v>79.187817258883229</v>
      </c>
      <c r="I125" s="69">
        <v>233.502538071066</v>
      </c>
      <c r="J125" s="69">
        <f t="shared" si="71"/>
        <v>3.5025380710659899</v>
      </c>
      <c r="K125" s="69">
        <v>230</v>
      </c>
      <c r="L125" s="77"/>
      <c r="M125" s="77"/>
      <c r="O125" s="68">
        <f t="shared" si="59"/>
        <v>334.01015228426394</v>
      </c>
      <c r="P125" s="117">
        <f t="shared" si="72"/>
        <v>0.25531914893617019</v>
      </c>
      <c r="Q125" s="72">
        <f t="shared" si="73"/>
        <v>85.279187817258872</v>
      </c>
      <c r="R125" s="72">
        <f t="shared" si="74"/>
        <v>248.73096446700507</v>
      </c>
      <c r="S125" s="72">
        <f t="shared" si="60"/>
        <v>3.7309644670050659</v>
      </c>
      <c r="T125" s="73">
        <f t="shared" si="79"/>
        <v>245</v>
      </c>
      <c r="U125" s="73">
        <f t="shared" si="61"/>
        <v>2004.0609137055835</v>
      </c>
      <c r="V125" s="73">
        <f t="shared" si="62"/>
        <v>1470</v>
      </c>
      <c r="W125" s="78"/>
      <c r="X125" s="76">
        <f t="shared" si="63"/>
        <v>0</v>
      </c>
      <c r="Y125" s="114">
        <f t="shared" si="64"/>
        <v>0</v>
      </c>
      <c r="Z125" s="115">
        <f t="shared" si="65"/>
        <v>1.4999999999999999E-2</v>
      </c>
      <c r="AA125" s="75">
        <f t="shared" si="80"/>
        <v>6.8181818181818121E-2</v>
      </c>
      <c r="AB125" s="75">
        <f t="shared" si="81"/>
        <v>6.5217391304347672E-2</v>
      </c>
      <c r="AC125" s="75">
        <f t="shared" si="82"/>
        <v>6.5217391304347894E-2</v>
      </c>
      <c r="AE125" s="112" t="s">
        <v>515</v>
      </c>
      <c r="AF125" s="113" t="str">
        <f t="shared" si="83"/>
        <v>2006Matemática (Segunda Licenciatura)312,6903553299490,25324675324675379,1878172588832233,5025380710663,50253807106599230</v>
      </c>
      <c r="AG125" s="76" t="str">
        <f t="shared" si="77"/>
        <v>2006Matemática (Segunda Licenciatura)312,6903553299490,25324675324675379,1878172588832233,5025380710663,50253807106599230</v>
      </c>
      <c r="AH125" s="7" t="b">
        <f t="shared" si="78"/>
        <v>1</v>
      </c>
      <c r="AJ125" s="7" t="str">
        <f t="shared" si="84"/>
        <v>2006Matemática (Segunda Licenciatura)334,0101522842640,2553191489361785,2791878172589248,7309644670053,73096446700507245</v>
      </c>
      <c r="AK125" s="7" t="str">
        <f>'Promo 1ºS - Região S e SE II'!B35&amp;'Promo 1ºS - Região S e SE II'!D35&amp;'Promo 1ºS - Região S e SE II'!F35&amp;'Promo 1ºS - Região S e SE II'!L35&amp;'Promo 1ºS - Região S e SE II'!N35&amp;'Promo 1ºS - Região S e SE II'!P35&amp;'Promo 1ºS - Região S e SE II'!R35&amp;'Promo 1ºS - Região S e SE II'!T35</f>
        <v>2006Matemática (Segunda Licenciatura)334,0101522842640,2553191489361785,2791878172589248,7309644670053,73096446700507245</v>
      </c>
      <c r="AL125" s="74" t="b">
        <f t="shared" si="70"/>
        <v>1</v>
      </c>
    </row>
    <row r="126" spans="1:38" ht="30" x14ac:dyDescent="0.25">
      <c r="A126" s="7">
        <v>1102</v>
      </c>
      <c r="B126" s="134">
        <v>1102</v>
      </c>
      <c r="C126" s="8"/>
      <c r="D126" s="133" t="s">
        <v>58</v>
      </c>
      <c r="F126" s="69">
        <v>329.94923857868019</v>
      </c>
      <c r="G126" s="81">
        <v>0.29230769230769227</v>
      </c>
      <c r="H126" s="69">
        <v>96.446700507614196</v>
      </c>
      <c r="I126" s="69">
        <v>233.502538071066</v>
      </c>
      <c r="J126" s="69">
        <f t="shared" si="71"/>
        <v>3.5025380710659899</v>
      </c>
      <c r="K126" s="69">
        <v>230</v>
      </c>
      <c r="L126" s="77"/>
      <c r="M126" s="77"/>
      <c r="O126" s="68">
        <f t="shared" si="59"/>
        <v>352.28426395939084</v>
      </c>
      <c r="P126" s="117">
        <f t="shared" si="72"/>
        <v>0.29394812680115273</v>
      </c>
      <c r="Q126" s="72">
        <f t="shared" si="73"/>
        <v>103.55329949238578</v>
      </c>
      <c r="R126" s="72">
        <f t="shared" si="74"/>
        <v>248.73096446700507</v>
      </c>
      <c r="S126" s="72">
        <f t="shared" si="60"/>
        <v>3.7309644670050659</v>
      </c>
      <c r="T126" s="73">
        <f t="shared" si="79"/>
        <v>245</v>
      </c>
      <c r="U126" s="73">
        <f t="shared" si="61"/>
        <v>2113.7055837563448</v>
      </c>
      <c r="V126" s="73">
        <f t="shared" si="62"/>
        <v>1470</v>
      </c>
      <c r="W126" s="78"/>
      <c r="X126" s="76">
        <f t="shared" si="63"/>
        <v>0</v>
      </c>
      <c r="Y126" s="114">
        <f t="shared" si="64"/>
        <v>0</v>
      </c>
      <c r="Z126" s="115">
        <f t="shared" si="65"/>
        <v>1.4999999999999999E-2</v>
      </c>
      <c r="AA126" s="75">
        <f t="shared" si="80"/>
        <v>6.7692307692307718E-2</v>
      </c>
      <c r="AB126" s="75">
        <f t="shared" si="81"/>
        <v>6.5217391304347672E-2</v>
      </c>
      <c r="AC126" s="75">
        <f t="shared" si="82"/>
        <v>6.5217391304347894E-2</v>
      </c>
      <c r="AE126" s="112" t="s">
        <v>484</v>
      </c>
      <c r="AF126" s="113" t="str">
        <f t="shared" si="83"/>
        <v>1102Pedagogia (L) - Docência na Ed Infantil e nas Séries Iniciais do EF329,949238578680,29230769230769296,4467005076142233,5025380710663,50253807106599230</v>
      </c>
      <c r="AG126" s="76" t="str">
        <f t="shared" si="77"/>
        <v>1102Pedagogia (L) - Docência na Ed Infantil e nas Séries Iniciais do EF329,949238578680,29230769230769296,4467005076142233,5025380710663,50253807106599230</v>
      </c>
      <c r="AH126" s="7" t="b">
        <f t="shared" si="78"/>
        <v>1</v>
      </c>
      <c r="AJ126" s="7" t="str">
        <f t="shared" si="84"/>
        <v>1102Pedagogia (L) - Docência na Ed Infantil e nas Séries Iniciais do EF352,2842639593910,293948126801153103,553299492386248,7309644670053,73096446700507245</v>
      </c>
      <c r="AK126" s="7" t="str">
        <f>'Promo 1ºS - Região S e SE II'!B36&amp;'Promo 1ºS - Região S e SE II'!D36&amp;'Promo 1ºS - Região S e SE II'!F36&amp;'Promo 1ºS - Região S e SE II'!L36&amp;'Promo 1ºS - Região S e SE II'!N36&amp;'Promo 1ºS - Região S e SE II'!P36&amp;'Promo 1ºS - Região S e SE II'!R36&amp;'Promo 1ºS - Região S e SE II'!T36</f>
        <v>1102Pedagogia (L) - Docência na Ed Infantil e nas Séries Iniciais do EF352,2842639593910,293948126801153103,553299492386248,7309644670053,73096446700507245</v>
      </c>
      <c r="AL126" s="74" t="b">
        <f t="shared" si="70"/>
        <v>1</v>
      </c>
    </row>
    <row r="127" spans="1:38" x14ac:dyDescent="0.25">
      <c r="A127" s="7">
        <v>2005</v>
      </c>
      <c r="B127" s="134">
        <v>2005</v>
      </c>
      <c r="C127" s="8"/>
      <c r="D127" s="133" t="s">
        <v>40</v>
      </c>
      <c r="E127" s="84"/>
      <c r="F127" s="69">
        <v>312.69035532994923</v>
      </c>
      <c r="G127" s="81">
        <v>0.25324675324675316</v>
      </c>
      <c r="H127" s="69">
        <v>79.187817258883229</v>
      </c>
      <c r="I127" s="69">
        <v>233.502538071066</v>
      </c>
      <c r="J127" s="69">
        <f t="shared" si="71"/>
        <v>3.5025380710659899</v>
      </c>
      <c r="K127" s="69">
        <v>230</v>
      </c>
      <c r="L127" s="153"/>
      <c r="M127" s="153"/>
      <c r="O127" s="68">
        <f t="shared" si="59"/>
        <v>334.01015228426394</v>
      </c>
      <c r="P127" s="117">
        <f t="shared" si="72"/>
        <v>0.25531914893617019</v>
      </c>
      <c r="Q127" s="72">
        <f t="shared" si="73"/>
        <v>85.279187817258872</v>
      </c>
      <c r="R127" s="72">
        <f t="shared" si="74"/>
        <v>248.73096446700507</v>
      </c>
      <c r="S127" s="72">
        <f t="shared" si="60"/>
        <v>3.7309644670050659</v>
      </c>
      <c r="T127" s="73">
        <f t="shared" si="79"/>
        <v>245</v>
      </c>
      <c r="U127" s="73">
        <f t="shared" si="61"/>
        <v>2004.0609137055835</v>
      </c>
      <c r="V127" s="73">
        <f t="shared" si="62"/>
        <v>1470</v>
      </c>
      <c r="W127" s="78"/>
      <c r="X127" s="76">
        <f t="shared" si="63"/>
        <v>0</v>
      </c>
      <c r="Y127" s="114">
        <f t="shared" si="64"/>
        <v>0</v>
      </c>
      <c r="Z127" s="115">
        <f t="shared" si="65"/>
        <v>1.4999999999999999E-2</v>
      </c>
      <c r="AA127" s="75">
        <f t="shared" si="80"/>
        <v>6.8181818181818121E-2</v>
      </c>
      <c r="AB127" s="75">
        <f t="shared" si="81"/>
        <v>6.5217391304347672E-2</v>
      </c>
      <c r="AC127" s="75">
        <f t="shared" si="82"/>
        <v>6.5217391304347894E-2</v>
      </c>
      <c r="AE127" s="112" t="s">
        <v>516</v>
      </c>
      <c r="AF127" s="113" t="str">
        <f t="shared" si="83"/>
        <v>2005Pedagogia (Segunda Licenciatura)312,6903553299490,25324675324675379,1878172588832233,5025380710663,50253807106599230</v>
      </c>
      <c r="AG127" s="76" t="str">
        <f t="shared" si="77"/>
        <v>2005Pedagogia (Segunda Licenciatura)312,6903553299490,25324675324675379,1878172588832233,5025380710663,50253807106599230</v>
      </c>
      <c r="AH127" s="7" t="b">
        <f t="shared" si="78"/>
        <v>1</v>
      </c>
      <c r="AJ127" s="7" t="str">
        <f t="shared" si="84"/>
        <v>2005Pedagogia (Segunda Licenciatura)334,0101522842640,2553191489361785,2791878172589248,7309644670053,73096446700507245</v>
      </c>
      <c r="AK127" s="7" t="str">
        <f>'Promo 1ºS - Região S e SE II'!B37&amp;'Promo 1ºS - Região S e SE II'!D37&amp;'Promo 1ºS - Região S e SE II'!F37&amp;'Promo 1ºS - Região S e SE II'!L37&amp;'Promo 1ºS - Região S e SE II'!N37&amp;'Promo 1ºS - Região S e SE II'!P37&amp;'Promo 1ºS - Região S e SE II'!R37&amp;'Promo 1ºS - Região S e SE II'!T37</f>
        <v>2005Pedagogia (Segunda Licenciatura)334,0101522842640,2553191489361785,2791878172589248,7309644670053,73096446700507245</v>
      </c>
      <c r="AL127" s="74" t="b">
        <f t="shared" si="70"/>
        <v>1</v>
      </c>
    </row>
    <row r="128" spans="1:38" ht="30" x14ac:dyDescent="0.25">
      <c r="A128" s="7" t="e">
        <v>#N/A</v>
      </c>
      <c r="B128" s="134">
        <v>1108</v>
      </c>
      <c r="C128" s="8"/>
      <c r="D128" s="133" t="s">
        <v>59</v>
      </c>
      <c r="E128" s="84"/>
      <c r="F128" s="69">
        <v>316.75126903553297</v>
      </c>
      <c r="G128" s="81">
        <v>0.26282051282051272</v>
      </c>
      <c r="H128" s="69">
        <v>83.248730964466972</v>
      </c>
      <c r="I128" s="69">
        <v>233.502538071066</v>
      </c>
      <c r="J128" s="69">
        <f t="shared" si="71"/>
        <v>3.5025380710659899</v>
      </c>
      <c r="K128" s="69">
        <v>230</v>
      </c>
      <c r="L128" s="153"/>
      <c r="M128" s="153"/>
      <c r="O128" s="68">
        <f t="shared" ref="O128:O132" si="85">VLOOKUP(B128,$B$9:$O$50,14,FALSE)</f>
        <v>338.07106598984774</v>
      </c>
      <c r="P128" s="117">
        <f t="shared" ref="P128:P132" si="86">Q128/O128</f>
        <v>0.26426426426426436</v>
      </c>
      <c r="Q128" s="72">
        <f t="shared" ref="Q128:Q132" si="87">O128-R128</f>
        <v>89.340101522842673</v>
      </c>
      <c r="R128" s="72">
        <f t="shared" ref="R128:R132" si="88">T128/(1-$V$4)</f>
        <v>248.73096446700507</v>
      </c>
      <c r="S128" s="72">
        <f t="shared" ref="S128:S132" si="89">R128-T128</f>
        <v>3.7309644670050659</v>
      </c>
      <c r="T128" s="73">
        <f t="shared" ref="T128:T132" si="90">IFERROR(ROUNDUP(K128+(K128*$T$4),0),0)</f>
        <v>245</v>
      </c>
      <c r="U128" s="73">
        <f t="shared" ref="U128:U132" si="91">O128*6</f>
        <v>2028.4263959390864</v>
      </c>
      <c r="V128" s="73">
        <f t="shared" ref="V128:V132" si="92">T128*6</f>
        <v>1470</v>
      </c>
      <c r="X128" s="76">
        <f t="shared" ref="X128:X132" si="93">IF(Q128="",0,O128-Q128-R128)</f>
        <v>0</v>
      </c>
      <c r="Y128" s="114">
        <f t="shared" ref="Y128:Y132" si="94">IF(Q128="",O128-S128-T128,R128-S128-T128)</f>
        <v>0</v>
      </c>
      <c r="Z128" s="115">
        <f t="shared" ref="Z128:Z132" si="95">ROUND(IF(Q128="",S128/O128,S128/R128),4)</f>
        <v>1.4999999999999999E-2</v>
      </c>
      <c r="AA128" s="75">
        <f t="shared" ref="AA128:AA132" si="96">O128/F128-1</f>
        <v>6.7307692307692513E-2</v>
      </c>
      <c r="AB128" s="75">
        <f t="shared" ref="AB128:AB132" si="97">IF(R128="",AA128,R128/I128-1)</f>
        <v>6.5217391304347672E-2</v>
      </c>
      <c r="AC128" s="75">
        <f t="shared" ref="AC128:AC132" si="98">T128/K128-1</f>
        <v>6.5217391304347894E-2</v>
      </c>
      <c r="AE128" s="112" t="s">
        <v>517</v>
      </c>
      <c r="AF128" s="113" t="str">
        <f t="shared" si="83"/>
        <v>1108Processos Gerenciais (T) - Gestão de Pequenas e Médias Empresas316,7512690355330,26282051282051383,248730964467233,5025380710663,50253807106599230</v>
      </c>
      <c r="AG128" s="76" t="str">
        <f t="shared" si="77"/>
        <v>1108Processos Gerenciais (T) - Gestão de Pequenas e Médias Empresas316,7512690355330,26282051282051383,248730964467233,5025380710663,50253807106599230</v>
      </c>
      <c r="AH128" s="7" t="b">
        <f t="shared" si="78"/>
        <v>1</v>
      </c>
      <c r="AJ128" s="7" t="str">
        <f t="shared" si="84"/>
        <v>1108Processos Gerenciais (T) - Gestão de Pequenas e Médias Empresas338,0710659898480,26426426426426489,3401015228427248,7309644670053,73096446700507245</v>
      </c>
      <c r="AK128" s="7" t="str">
        <f>'Promo 1ºS - Região S e SE II'!B38&amp;'Promo 1ºS - Região S e SE II'!D38&amp;'Promo 1ºS - Região S e SE II'!F38&amp;'Promo 1ºS - Região S e SE II'!L38&amp;'Promo 1ºS - Região S e SE II'!N38&amp;'Promo 1ºS - Região S e SE II'!P38&amp;'Promo 1ºS - Região S e SE II'!R38&amp;'Promo 1ºS - Região S e SE II'!T38</f>
        <v>1108Processos Gerenciais (T) - Gestão de Pequenas e Médias Empresas338,0710659898480,26426426426426489,3401015228427248,7309644670053,73096446700507245</v>
      </c>
      <c r="AL128" s="74" t="b">
        <f t="shared" si="70"/>
        <v>1</v>
      </c>
    </row>
    <row r="129" spans="1:42" x14ac:dyDescent="0.25">
      <c r="A129" s="7">
        <v>1127</v>
      </c>
      <c r="B129" s="134">
        <v>1127</v>
      </c>
      <c r="C129" s="8"/>
      <c r="D129" s="133" t="s">
        <v>53</v>
      </c>
      <c r="E129" s="84"/>
      <c r="F129" s="69">
        <v>312.69035532994923</v>
      </c>
      <c r="G129" s="81">
        <v>0.25324675324675316</v>
      </c>
      <c r="H129" s="69">
        <v>79.187817258883229</v>
      </c>
      <c r="I129" s="69">
        <v>233.502538071066</v>
      </c>
      <c r="J129" s="69">
        <f t="shared" si="71"/>
        <v>3.5025380710659899</v>
      </c>
      <c r="K129" s="69">
        <v>230</v>
      </c>
      <c r="L129" s="153"/>
      <c r="M129" s="153"/>
      <c r="O129" s="68">
        <f t="shared" si="85"/>
        <v>334.01015228426394</v>
      </c>
      <c r="P129" s="117">
        <f t="shared" si="86"/>
        <v>0.25531914893617019</v>
      </c>
      <c r="Q129" s="72">
        <f t="shared" si="87"/>
        <v>85.279187817258872</v>
      </c>
      <c r="R129" s="72">
        <f t="shared" si="88"/>
        <v>248.73096446700507</v>
      </c>
      <c r="S129" s="72">
        <f t="shared" si="89"/>
        <v>3.7309644670050659</v>
      </c>
      <c r="T129" s="73">
        <f t="shared" si="90"/>
        <v>245</v>
      </c>
      <c r="U129" s="73">
        <f t="shared" si="91"/>
        <v>2004.0609137055835</v>
      </c>
      <c r="V129" s="73">
        <f t="shared" si="92"/>
        <v>1470</v>
      </c>
      <c r="X129" s="76">
        <f t="shared" si="93"/>
        <v>0</v>
      </c>
      <c r="Y129" s="114">
        <f t="shared" si="94"/>
        <v>0</v>
      </c>
      <c r="Z129" s="115">
        <f t="shared" si="95"/>
        <v>1.4999999999999999E-2</v>
      </c>
      <c r="AA129" s="75">
        <f t="shared" si="96"/>
        <v>6.8181818181818121E-2</v>
      </c>
      <c r="AB129" s="75">
        <f t="shared" si="97"/>
        <v>6.5217391304347672E-2</v>
      </c>
      <c r="AC129" s="75">
        <f t="shared" si="98"/>
        <v>6.5217391304347894E-2</v>
      </c>
      <c r="AE129" s="112" t="s">
        <v>518</v>
      </c>
      <c r="AF129" s="113" t="str">
        <f t="shared" si="83"/>
        <v>1127Segurança Pública (T) (Online)312,6903553299490,25324675324675379,1878172588832233,5025380710663,50253807106599230</v>
      </c>
      <c r="AG129" s="76" t="str">
        <f t="shared" si="77"/>
        <v>1127Segurança Pública (T) (Online)312,6903553299490,25324675324675379,1878172588832233,5025380710663,50253807106599230</v>
      </c>
      <c r="AH129" s="7" t="b">
        <f t="shared" si="78"/>
        <v>1</v>
      </c>
      <c r="AJ129" s="7" t="str">
        <f t="shared" si="84"/>
        <v>1127Segurança Pública (T) (Online)334,0101522842640,2553191489361785,2791878172589248,7309644670053,73096446700507245</v>
      </c>
      <c r="AK129" s="7" t="str">
        <f>'Promo 1ºS - Região S e SE II'!B39&amp;'Promo 1ºS - Região S e SE II'!D39&amp;'Promo 1ºS - Região S e SE II'!F39&amp;'Promo 1ºS - Região S e SE II'!L39&amp;'Promo 1ºS - Região S e SE II'!N39&amp;'Promo 1ºS - Região S e SE II'!P39&amp;'Promo 1ºS - Região S e SE II'!R39&amp;'Promo 1ºS - Região S e SE II'!T39</f>
        <v>1127Segurança Pública (T) (Online)334,0101522842640,2553191489361785,2791878172589248,7309644670053,73096446700507245</v>
      </c>
      <c r="AL129" s="74" t="b">
        <f t="shared" si="70"/>
        <v>1</v>
      </c>
    </row>
    <row r="130" spans="1:42" x14ac:dyDescent="0.25">
      <c r="A130" s="7" t="e">
        <v>#N/A</v>
      </c>
      <c r="B130" s="134">
        <v>1123</v>
      </c>
      <c r="C130" s="8"/>
      <c r="D130" s="133" t="s">
        <v>20</v>
      </c>
      <c r="E130" s="84"/>
      <c r="F130" s="69">
        <v>365.48223350253807</v>
      </c>
      <c r="G130" s="81" t="s">
        <v>231</v>
      </c>
      <c r="H130" s="69" t="s">
        <v>231</v>
      </c>
      <c r="I130" s="69" t="s">
        <v>231</v>
      </c>
      <c r="J130" s="69" t="e">
        <f t="shared" si="71"/>
        <v>#VALUE!</v>
      </c>
      <c r="K130" s="69">
        <v>0</v>
      </c>
      <c r="L130" s="153"/>
      <c r="M130" s="153"/>
      <c r="O130" s="68">
        <f t="shared" si="85"/>
        <v>389.84771573604064</v>
      </c>
      <c r="P130" s="117">
        <f t="shared" si="86"/>
        <v>1</v>
      </c>
      <c r="Q130" s="72">
        <f t="shared" si="87"/>
        <v>389.84771573604064</v>
      </c>
      <c r="R130" s="72">
        <f t="shared" si="88"/>
        <v>0</v>
      </c>
      <c r="S130" s="72">
        <f t="shared" si="89"/>
        <v>0</v>
      </c>
      <c r="T130" s="73">
        <f t="shared" si="90"/>
        <v>0</v>
      </c>
      <c r="U130" s="73">
        <f t="shared" si="91"/>
        <v>2339.0862944162436</v>
      </c>
      <c r="V130" s="73">
        <f t="shared" si="92"/>
        <v>0</v>
      </c>
      <c r="X130" s="76">
        <f t="shared" si="93"/>
        <v>0</v>
      </c>
      <c r="Y130" s="114">
        <f t="shared" si="94"/>
        <v>0</v>
      </c>
      <c r="Z130" s="115" t="e">
        <f t="shared" si="95"/>
        <v>#DIV/0!</v>
      </c>
      <c r="AA130" s="75">
        <f t="shared" si="96"/>
        <v>6.6666666666666874E-2</v>
      </c>
      <c r="AB130" s="75" t="e">
        <f t="shared" si="97"/>
        <v>#VALUE!</v>
      </c>
      <c r="AC130" s="75" t="e">
        <f t="shared" si="98"/>
        <v>#DIV/0!</v>
      </c>
      <c r="AE130" s="112" t="s">
        <v>488</v>
      </c>
      <c r="AF130" s="113" t="e">
        <f t="shared" si="83"/>
        <v>#VALUE!</v>
      </c>
      <c r="AG130" s="76" t="e">
        <f t="shared" si="77"/>
        <v>#VALUE!</v>
      </c>
      <c r="AH130" s="7" t="e">
        <f t="shared" si="78"/>
        <v>#VALUE!</v>
      </c>
      <c r="AJ130" s="7" t="str">
        <f t="shared" si="84"/>
        <v>1123Sistemas de Informação (B)389,8477157360411389,847715736041000</v>
      </c>
      <c r="AK130" s="7" t="str">
        <f>'Promo 1ºS - Região S e SE II'!B40&amp;'Promo 1ºS - Região S e SE II'!D40&amp;'Promo 1ºS - Região S e SE II'!F40&amp;'Promo 1ºS - Região S e SE II'!L40&amp;'Promo 1ºS - Região S e SE II'!N40&amp;'Promo 1ºS - Região S e SE II'!P40&amp;'Promo 1ºS - Região S e SE II'!R40&amp;'Promo 1ºS - Região S e SE II'!T40</f>
        <v>1123Sistemas de Informação (B)389,847715736041</v>
      </c>
      <c r="AL130" s="74" t="b">
        <f t="shared" si="70"/>
        <v>0</v>
      </c>
    </row>
    <row r="131" spans="1:42" x14ac:dyDescent="0.25">
      <c r="A131" s="7">
        <v>1103</v>
      </c>
      <c r="B131" s="134">
        <v>1103</v>
      </c>
      <c r="C131" s="8"/>
      <c r="D131" s="133" t="s">
        <v>21</v>
      </c>
      <c r="E131" s="84"/>
      <c r="F131" s="69">
        <v>365.48223350253807</v>
      </c>
      <c r="G131" s="81">
        <v>0.36111111111111105</v>
      </c>
      <c r="H131" s="69">
        <v>131.97969543147207</v>
      </c>
      <c r="I131" s="69">
        <v>233.502538071066</v>
      </c>
      <c r="J131" s="69">
        <f t="shared" si="71"/>
        <v>3.5025380710659899</v>
      </c>
      <c r="K131" s="69">
        <v>230</v>
      </c>
      <c r="L131" s="153"/>
      <c r="M131" s="153"/>
      <c r="O131" s="68">
        <f t="shared" si="85"/>
        <v>389.84771573604064</v>
      </c>
      <c r="P131" s="117">
        <f t="shared" si="86"/>
        <v>0.36197916666666674</v>
      </c>
      <c r="Q131" s="72">
        <f t="shared" si="87"/>
        <v>141.11675126903557</v>
      </c>
      <c r="R131" s="72">
        <f t="shared" si="88"/>
        <v>248.73096446700507</v>
      </c>
      <c r="S131" s="72">
        <f t="shared" si="89"/>
        <v>3.7309644670050659</v>
      </c>
      <c r="T131" s="73">
        <f t="shared" si="90"/>
        <v>245</v>
      </c>
      <c r="U131" s="73">
        <f t="shared" si="91"/>
        <v>2339.0862944162436</v>
      </c>
      <c r="V131" s="73">
        <f t="shared" si="92"/>
        <v>1470</v>
      </c>
      <c r="X131" s="76">
        <f t="shared" si="93"/>
        <v>0</v>
      </c>
      <c r="Y131" s="114">
        <f t="shared" si="94"/>
        <v>0</v>
      </c>
      <c r="Z131" s="115">
        <f t="shared" si="95"/>
        <v>1.4999999999999999E-2</v>
      </c>
      <c r="AA131" s="75">
        <f t="shared" si="96"/>
        <v>6.6666666666666874E-2</v>
      </c>
      <c r="AB131" s="75">
        <f t="shared" si="97"/>
        <v>6.5217391304347672E-2</v>
      </c>
      <c r="AC131" s="75">
        <f t="shared" si="98"/>
        <v>6.5217391304347894E-2</v>
      </c>
      <c r="AE131" s="112" t="s">
        <v>489</v>
      </c>
      <c r="AF131" s="113" t="str">
        <f t="shared" si="83"/>
        <v>1103Teologia (B)365,4822335025380,361111111111111131,979695431472233,5025380710663,50253807106599230</v>
      </c>
      <c r="AG131" s="76" t="str">
        <f t="shared" si="77"/>
        <v>1103Teologia (B)365,4822335025380,361111111111111131,979695431472233,5025380710663,50253807106599230</v>
      </c>
      <c r="AH131" s="7" t="b">
        <f t="shared" si="78"/>
        <v>1</v>
      </c>
      <c r="AJ131" s="7" t="str">
        <f t="shared" si="84"/>
        <v>1103Teologia (B)389,8477157360410,361979166666667141,116751269036248,7309644670053,73096446700507245</v>
      </c>
      <c r="AK131" s="7" t="str">
        <f>'Promo 1ºS - Região S e SE II'!B41&amp;'Promo 1ºS - Região S e SE II'!D41&amp;'Promo 1ºS - Região S e SE II'!F41&amp;'Promo 1ºS - Região S e SE II'!L41&amp;'Promo 1ºS - Região S e SE II'!N41&amp;'Promo 1ºS - Região S e SE II'!P41&amp;'Promo 1ºS - Região S e SE II'!R41&amp;'Promo 1ºS - Região S e SE II'!T41</f>
        <v>1103Teologia (B)389,8477157360410,361979166666667141,116751269036248,7309644670053,73096446700507245</v>
      </c>
      <c r="AL131" s="74" t="b">
        <f t="shared" si="70"/>
        <v>1</v>
      </c>
    </row>
    <row r="132" spans="1:42" x14ac:dyDescent="0.25">
      <c r="A132" s="7" t="e">
        <v>#N/A</v>
      </c>
      <c r="B132" s="134">
        <v>1163</v>
      </c>
      <c r="C132" s="8"/>
      <c r="D132" s="133" t="s">
        <v>22</v>
      </c>
      <c r="E132" s="84"/>
      <c r="F132" s="69">
        <v>297.46192893401013</v>
      </c>
      <c r="G132" s="81">
        <v>0.21501706484641631</v>
      </c>
      <c r="H132" s="69">
        <v>63.959390862944133</v>
      </c>
      <c r="I132" s="69">
        <v>233.502538071066</v>
      </c>
      <c r="J132" s="69">
        <f t="shared" si="71"/>
        <v>3.5025380710659899</v>
      </c>
      <c r="K132" s="69">
        <v>230</v>
      </c>
      <c r="L132" s="153"/>
      <c r="M132" s="153"/>
      <c r="O132" s="68">
        <f t="shared" si="85"/>
        <v>317.76649746192896</v>
      </c>
      <c r="P132" s="117">
        <f t="shared" si="86"/>
        <v>0.21725239616613429</v>
      </c>
      <c r="Q132" s="72">
        <f t="shared" si="87"/>
        <v>69.035532994923898</v>
      </c>
      <c r="R132" s="72">
        <f t="shared" si="88"/>
        <v>248.73096446700507</v>
      </c>
      <c r="S132" s="72">
        <f t="shared" si="89"/>
        <v>3.7309644670050659</v>
      </c>
      <c r="T132" s="73">
        <f t="shared" si="90"/>
        <v>245</v>
      </c>
      <c r="U132" s="73">
        <f t="shared" si="91"/>
        <v>1906.5989847715737</v>
      </c>
      <c r="V132" s="73">
        <f t="shared" si="92"/>
        <v>1470</v>
      </c>
      <c r="X132" s="76">
        <f t="shared" si="93"/>
        <v>0</v>
      </c>
      <c r="Y132" s="114">
        <f t="shared" si="94"/>
        <v>0</v>
      </c>
      <c r="Z132" s="115">
        <f t="shared" si="95"/>
        <v>1.4999999999999999E-2</v>
      </c>
      <c r="AA132" s="75">
        <f t="shared" si="96"/>
        <v>6.8259385665529138E-2</v>
      </c>
      <c r="AB132" s="75">
        <f t="shared" si="97"/>
        <v>6.5217391304347672E-2</v>
      </c>
      <c r="AC132" s="75">
        <f t="shared" si="98"/>
        <v>6.5217391304347894E-2</v>
      </c>
      <c r="AE132" s="112" t="s">
        <v>519</v>
      </c>
      <c r="AF132" s="113" t="str">
        <f t="shared" si="83"/>
        <v>1163Teologia (I)297,461928934010,21501706484641663,9593908629441233,5025380710663,50253807106599230</v>
      </c>
      <c r="AG132" s="76" t="str">
        <f t="shared" si="77"/>
        <v>1163Teologia (I)297,461928934010,21501706484641663,9593908629441233,5025380710663,50253807106599230</v>
      </c>
      <c r="AH132" s="7" t="b">
        <f t="shared" si="78"/>
        <v>1</v>
      </c>
      <c r="AJ132" s="7" t="str">
        <f t="shared" si="84"/>
        <v>1163Teologia (I)317,7664974619290,21725239616613469,0355329949239248,7309644670053,73096446700507245</v>
      </c>
      <c r="AK132" s="7" t="str">
        <f>'Promo 1ºS - Região S e SE II'!B42&amp;'Promo 1ºS - Região S e SE II'!D42&amp;'Promo 1ºS - Região S e SE II'!F42&amp;'Promo 1ºS - Região S e SE II'!L42&amp;'Promo 1ºS - Região S e SE II'!N42&amp;'Promo 1ºS - Região S e SE II'!P42&amp;'Promo 1ºS - Região S e SE II'!R42&amp;'Promo 1ºS - Região S e SE II'!T42</f>
        <v>1163Teologia (I)317,7664974619290,21725239616613469,0355329949239248,7309644670053,73096446700507245</v>
      </c>
      <c r="AL132" s="74" t="b">
        <f t="shared" si="70"/>
        <v>1</v>
      </c>
    </row>
    <row r="133" spans="1:42" x14ac:dyDescent="0.25">
      <c r="B133" s="119"/>
      <c r="C133" s="120"/>
      <c r="D133" s="121"/>
      <c r="E133" s="33"/>
      <c r="F133" s="100"/>
      <c r="G133" s="123"/>
      <c r="H133" s="100"/>
      <c r="I133" s="100"/>
      <c r="J133" s="100"/>
      <c r="K133" s="100"/>
      <c r="L133" s="33"/>
      <c r="M133" s="33"/>
      <c r="AE133" s="112" t="s">
        <v>231</v>
      </c>
      <c r="AF133" s="113" t="str">
        <f t="shared" si="83"/>
        <v/>
      </c>
      <c r="AG133" s="76" t="str">
        <f t="shared" si="77"/>
        <v/>
      </c>
      <c r="AH133" s="7" t="b">
        <f t="shared" si="78"/>
        <v>1</v>
      </c>
      <c r="AJ133" s="7" t="str">
        <f t="shared" si="84"/>
        <v/>
      </c>
      <c r="AK133" s="7" t="str">
        <f>'Promo 1ºS - Região S e SE II'!B43&amp;'Promo 1ºS - Região S e SE II'!D43&amp;'Promo 1ºS - Região S e SE II'!F43&amp;'Promo 1ºS - Região S e SE II'!L43&amp;'Promo 1ºS - Região S e SE II'!N43&amp;'Promo 1ºS - Região S e SE II'!P43&amp;'Promo 1ºS - Região S e SE II'!R43&amp;'Promo 1ºS - Região S e SE II'!T43</f>
        <v/>
      </c>
      <c r="AL133" s="74" t="b">
        <f t="shared" si="70"/>
        <v>1</v>
      </c>
    </row>
    <row r="134" spans="1:42" x14ac:dyDescent="0.25">
      <c r="B134" s="119"/>
      <c r="C134" s="120"/>
      <c r="D134" s="121"/>
      <c r="E134" s="33"/>
      <c r="F134" s="100"/>
      <c r="G134" s="123"/>
      <c r="H134" s="100"/>
      <c r="I134" s="100"/>
      <c r="J134" s="100"/>
      <c r="K134" s="100"/>
      <c r="L134" s="33"/>
      <c r="M134" s="33"/>
      <c r="AE134" s="112" t="s">
        <v>23</v>
      </c>
      <c r="AF134" s="113" t="str">
        <f t="shared" si="83"/>
        <v/>
      </c>
      <c r="AG134" s="76" t="str">
        <f t="shared" si="77"/>
        <v/>
      </c>
      <c r="AH134" s="7" t="b">
        <f t="shared" si="78"/>
        <v>1</v>
      </c>
      <c r="AJ134" s="7" t="str">
        <f t="shared" si="84"/>
        <v/>
      </c>
      <c r="AK134" s="7" t="str">
        <f>'Promo 1ºS - Região S e SE II'!B44&amp;'Promo 1ºS - Região S e SE II'!D44&amp;'Promo 1ºS - Região S e SE II'!F44&amp;'Promo 1ºS - Região S e SE II'!L44&amp;'Promo 1ºS - Região S e SE II'!N44&amp;'Promo 1ºS - Região S e SE II'!P44&amp;'Promo 1ºS - Região S e SE II'!R44&amp;'Promo 1ºS - Região S e SE II'!T44</f>
        <v/>
      </c>
      <c r="AL134" s="74" t="b">
        <f t="shared" si="70"/>
        <v>1</v>
      </c>
    </row>
    <row r="135" spans="1:42" x14ac:dyDescent="0.25">
      <c r="B135" s="119"/>
      <c r="C135" s="120"/>
      <c r="D135" s="121"/>
      <c r="E135" s="33"/>
      <c r="F135" s="100"/>
      <c r="G135" s="123"/>
      <c r="H135" s="100"/>
      <c r="I135" s="100"/>
      <c r="J135" s="100"/>
      <c r="K135" s="100"/>
      <c r="L135" s="33"/>
      <c r="M135" s="33"/>
      <c r="AE135" s="112" t="s">
        <v>231</v>
      </c>
      <c r="AF135" s="113" t="str">
        <f t="shared" si="83"/>
        <v/>
      </c>
      <c r="AG135" s="76" t="str">
        <f t="shared" si="77"/>
        <v/>
      </c>
      <c r="AH135" s="7" t="b">
        <f t="shared" si="78"/>
        <v>1</v>
      </c>
      <c r="AJ135" s="7" t="str">
        <f t="shared" si="84"/>
        <v/>
      </c>
      <c r="AK135" s="7" t="str">
        <f>'Promo 1ºS - Região S e SE II'!B45&amp;'Promo 1ºS - Região S e SE II'!D45&amp;'Promo 1ºS - Região S e SE II'!F45&amp;'Promo 1ºS - Região S e SE II'!L45&amp;'Promo 1ºS - Região S e SE II'!N45&amp;'Promo 1ºS - Região S e SE II'!P45&amp;'Promo 1ºS - Região S e SE II'!R45&amp;'Promo 1ºS - Região S e SE II'!T45</f>
        <v/>
      </c>
      <c r="AL135" s="74" t="b">
        <f t="shared" si="70"/>
        <v>1</v>
      </c>
    </row>
    <row r="136" spans="1:42" x14ac:dyDescent="0.25">
      <c r="B136" s="119"/>
      <c r="C136" s="120"/>
      <c r="D136" s="121"/>
      <c r="E136" s="33"/>
      <c r="F136" s="100"/>
      <c r="G136" s="123"/>
      <c r="H136" s="100"/>
      <c r="I136" s="100"/>
      <c r="J136" s="100"/>
      <c r="K136" s="100"/>
      <c r="L136" s="33"/>
      <c r="M136" s="33"/>
      <c r="AE136" s="112" t="s">
        <v>24</v>
      </c>
      <c r="AF136" s="113" t="str">
        <f t="shared" si="83"/>
        <v/>
      </c>
      <c r="AG136" s="76" t="str">
        <f t="shared" si="77"/>
        <v/>
      </c>
      <c r="AH136" s="7" t="b">
        <f t="shared" si="78"/>
        <v>1</v>
      </c>
      <c r="AJ136" s="7" t="str">
        <f t="shared" si="84"/>
        <v/>
      </c>
      <c r="AK136" s="7" t="str">
        <f>'Promo 1ºS - Região S e SE II'!B46&amp;'Promo 1ºS - Região S e SE II'!D46&amp;'Promo 1ºS - Região S e SE II'!F46&amp;'Promo 1ºS - Região S e SE II'!L46&amp;'Promo 1ºS - Região S e SE II'!N46&amp;'Promo 1ºS - Região S e SE II'!P46&amp;'Promo 1ºS - Região S e SE II'!R46&amp;'Promo 1ºS - Região S e SE II'!T46</f>
        <v/>
      </c>
      <c r="AL136" s="74" t="b">
        <f t="shared" si="70"/>
        <v>1</v>
      </c>
    </row>
    <row r="137" spans="1:42" x14ac:dyDescent="0.25">
      <c r="B137" s="119"/>
      <c r="C137" s="120"/>
      <c r="D137" s="121"/>
      <c r="E137" s="33"/>
      <c r="F137" s="100"/>
      <c r="G137" s="123"/>
      <c r="H137" s="100"/>
      <c r="I137" s="100"/>
      <c r="J137" s="100"/>
      <c r="K137" s="100"/>
      <c r="L137" s="33"/>
      <c r="M137" s="33"/>
      <c r="AE137" s="112" t="s">
        <v>491</v>
      </c>
      <c r="AF137" s="113" t="str">
        <f t="shared" si="83"/>
        <v/>
      </c>
      <c r="AG137" s="76" t="str">
        <f t="shared" si="77"/>
        <v/>
      </c>
      <c r="AH137" s="7" t="b">
        <f t="shared" si="78"/>
        <v>1</v>
      </c>
      <c r="AJ137" s="7" t="str">
        <f t="shared" si="84"/>
        <v/>
      </c>
      <c r="AK137" s="7" t="str">
        <f>'Promo 1ºS - Região S e SE II'!B47&amp;'Promo 1ºS - Região S e SE II'!D47&amp;'Promo 1ºS - Região S e SE II'!F47&amp;'Promo 1ºS - Região S e SE II'!L47&amp;'Promo 1ºS - Região S e SE II'!N47&amp;'Promo 1ºS - Região S e SE II'!P47&amp;'Promo 1ºS - Região S e SE II'!R47&amp;'Promo 1ºS - Região S e SE II'!T47</f>
        <v/>
      </c>
      <c r="AL137" s="74" t="b">
        <f t="shared" si="70"/>
        <v>1</v>
      </c>
    </row>
    <row r="138" spans="1:42" x14ac:dyDescent="0.25">
      <c r="B138" s="119"/>
      <c r="C138" s="120"/>
      <c r="D138" s="121"/>
      <c r="E138" s="33"/>
      <c r="F138" s="100"/>
      <c r="G138" s="123"/>
      <c r="H138" s="100"/>
      <c r="I138" s="100"/>
      <c r="J138" s="100"/>
      <c r="K138" s="100"/>
      <c r="L138" s="33"/>
      <c r="M138" s="33"/>
      <c r="AE138" s="112" t="s">
        <v>231</v>
      </c>
      <c r="AF138" s="113" t="str">
        <f t="shared" si="83"/>
        <v/>
      </c>
      <c r="AG138" s="76" t="str">
        <f t="shared" si="77"/>
        <v/>
      </c>
      <c r="AH138" s="7" t="b">
        <f t="shared" si="78"/>
        <v>1</v>
      </c>
      <c r="AJ138" s="7" t="str">
        <f t="shared" si="84"/>
        <v/>
      </c>
      <c r="AK138" s="7" t="str">
        <f>'Promo 1ºS - Região S e SE II'!B48&amp;'Promo 1ºS - Região S e SE II'!D48&amp;'Promo 1ºS - Região S e SE II'!F48&amp;'Promo 1ºS - Região S e SE II'!L48&amp;'Promo 1ºS - Região S e SE II'!N48&amp;'Promo 1ºS - Região S e SE II'!P48&amp;'Promo 1ºS - Região S e SE II'!R48&amp;'Promo 1ºS - Região S e SE II'!T48</f>
        <v/>
      </c>
      <c r="AL138" s="74" t="b">
        <f t="shared" si="70"/>
        <v>1</v>
      </c>
    </row>
    <row r="139" spans="1:42" x14ac:dyDescent="0.25">
      <c r="B139" s="119"/>
      <c r="C139" s="120"/>
      <c r="D139" s="121"/>
      <c r="E139" s="33"/>
      <c r="F139" s="100"/>
      <c r="G139" s="123"/>
      <c r="H139" s="100"/>
      <c r="I139" s="100"/>
      <c r="J139" s="100"/>
      <c r="K139" s="100"/>
      <c r="L139" s="33"/>
      <c r="M139" s="33"/>
      <c r="AE139" s="112" t="s">
        <v>349</v>
      </c>
      <c r="AF139" s="113" t="str">
        <f t="shared" si="83"/>
        <v/>
      </c>
      <c r="AG139" s="76" t="str">
        <f t="shared" si="77"/>
        <v/>
      </c>
      <c r="AH139" s="7" t="b">
        <f t="shared" si="78"/>
        <v>1</v>
      </c>
      <c r="AJ139" s="7" t="str">
        <f t="shared" si="84"/>
        <v/>
      </c>
      <c r="AL139" s="74" t="b">
        <f t="shared" si="70"/>
        <v>1</v>
      </c>
    </row>
    <row r="140" spans="1:42" x14ac:dyDescent="0.25">
      <c r="B140" s="33"/>
      <c r="C140" s="33"/>
      <c r="D140" s="33"/>
      <c r="E140" s="33"/>
      <c r="F140" s="33"/>
      <c r="G140" s="33"/>
      <c r="H140" s="33"/>
      <c r="I140" s="33"/>
      <c r="J140" s="33"/>
      <c r="K140" s="52"/>
      <c r="L140" s="33"/>
      <c r="M140" s="33"/>
      <c r="AE140" s="112" t="s">
        <v>231</v>
      </c>
      <c r="AF140" s="113" t="str">
        <f t="shared" si="83"/>
        <v/>
      </c>
      <c r="AG140" s="76" t="str">
        <f t="shared" si="77"/>
        <v/>
      </c>
      <c r="AH140" s="7" t="b">
        <f t="shared" si="78"/>
        <v>1</v>
      </c>
      <c r="AJ140" s="7" t="str">
        <f t="shared" si="84"/>
        <v/>
      </c>
      <c r="AK140" s="7" t="str">
        <f>'Promo 1ºS - Região S e SE II'!B50&amp;'Promo 1ºS - Região S e SE II'!D50&amp;'Promo 1ºS - Região S e SE II'!F50&amp;'Promo 1ºS - Região S e SE II'!L50&amp;'Promo 1ºS - Região S e SE II'!N50&amp;'Promo 1ºS - Região S e SE II'!P50&amp;'Promo 1ºS - Região S e SE II'!R50&amp;'Promo 1ºS - Região S e SE II'!T50</f>
        <v/>
      </c>
      <c r="AL140" s="74" t="b">
        <f t="shared" si="70"/>
        <v>1</v>
      </c>
    </row>
    <row r="141" spans="1:42" x14ac:dyDescent="0.25">
      <c r="AE141" s="74"/>
    </row>
    <row r="142" spans="1:42" x14ac:dyDescent="0.25">
      <c r="B142" s="113"/>
      <c r="C142" s="113"/>
      <c r="D142" s="107" t="s">
        <v>78</v>
      </c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1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</row>
    <row r="143" spans="1:42" x14ac:dyDescent="0.25">
      <c r="A143" s="7" t="e">
        <v>#N/A</v>
      </c>
      <c r="B143" s="48"/>
      <c r="C143" s="49"/>
      <c r="D143" s="37"/>
      <c r="F143" s="69"/>
      <c r="G143" s="81"/>
      <c r="H143" s="69"/>
      <c r="I143" s="69"/>
      <c r="J143" s="69"/>
      <c r="K143" s="69"/>
      <c r="L143" s="69"/>
      <c r="M143" s="69"/>
      <c r="O143" s="68" t="e">
        <f t="shared" ref="O143:O172" si="99">VLOOKUP(B143,$B$9:$O$50,14,FALSE)</f>
        <v>#N/A</v>
      </c>
      <c r="P143" s="117" t="e">
        <f t="shared" ref="P143:P172" si="100">Q143/O143</f>
        <v>#N/A</v>
      </c>
      <c r="Q143" s="72" t="e">
        <f t="shared" ref="Q143:Q172" si="101">O143-R143</f>
        <v>#N/A</v>
      </c>
      <c r="R143" s="72">
        <f t="shared" ref="R143:R172" si="102">T143/(1-$V$4)</f>
        <v>0</v>
      </c>
      <c r="S143" s="72">
        <f t="shared" ref="S143:S172" si="103">R143-T143</f>
        <v>0</v>
      </c>
      <c r="T143" s="73">
        <f t="shared" ref="T143:T172" si="104">IFERROR(ROUNDUP(K143+(K143*$T$4),0),0)</f>
        <v>0</v>
      </c>
      <c r="U143" s="73" t="e">
        <f t="shared" ref="U143:U172" si="105">O143*6</f>
        <v>#N/A</v>
      </c>
      <c r="V143" s="73">
        <f t="shared" ref="V143:V172" si="106">T143*6</f>
        <v>0</v>
      </c>
      <c r="W143" s="78"/>
      <c r="X143" s="76" t="e">
        <f t="shared" ref="X143:X172" si="107">IF(Q143="",0,O143-Q143-R143)</f>
        <v>#N/A</v>
      </c>
      <c r="Y143" s="114" t="e">
        <f t="shared" ref="Y143:Y172" si="108">IF(Q143="",O143-S143-T143,R143-S143-T143)</f>
        <v>#N/A</v>
      </c>
      <c r="Z143" s="115" t="e">
        <f t="shared" ref="Z143:Z172" si="109">ROUND(IF(Q143="",S143/O143,S143/R143),4)</f>
        <v>#N/A</v>
      </c>
      <c r="AA143" s="75" t="e">
        <f t="shared" ref="AA143:AA172" si="110">O143/F143-1</f>
        <v>#N/A</v>
      </c>
      <c r="AB143" s="75" t="e">
        <f t="shared" ref="AB143:AB172" si="111">IF(R143="",AA143,R143/I143-1)</f>
        <v>#DIV/0!</v>
      </c>
      <c r="AC143" s="75" t="e">
        <f t="shared" ref="AC143:AC172" si="112">T143/K143-1</f>
        <v>#DIV/0!</v>
      </c>
      <c r="AE143" s="112" t="s">
        <v>492</v>
      </c>
      <c r="AF143" s="113" t="str">
        <f t="shared" ref="AF143:AF185" si="113">B143&amp;D143&amp;F143&amp;G143&amp;H143&amp;I143&amp;J143&amp;K143&amp;L143&amp;M143</f>
        <v/>
      </c>
      <c r="AG143" s="76" t="str">
        <f>_xlfn.IFNA(VLOOKUP(AF143,$AE$143:$AE$185,1,FALSE),"")</f>
        <v/>
      </c>
      <c r="AH143" s="7" t="b">
        <f>AF143=AG143</f>
        <v>1</v>
      </c>
      <c r="AJ143" s="7" t="e">
        <f t="shared" ref="AJ143:AJ185" si="114">B143&amp;D143&amp;O143&amp;P143&amp;Q143&amp;R143&amp;S143&amp;T143</f>
        <v>#N/A</v>
      </c>
      <c r="AK143" s="7" t="e">
        <f>#REF!&amp;#REF!&amp;#REF!&amp;#REF!&amp;#REF!&amp;#REF!&amp;#REF!&amp;#REF!</f>
        <v>#REF!</v>
      </c>
      <c r="AL143" s="74" t="e">
        <f t="shared" ref="AL143:AL171" si="115">AJ143=AK143</f>
        <v>#N/A</v>
      </c>
    </row>
    <row r="144" spans="1:42" x14ac:dyDescent="0.25">
      <c r="A144" s="7" t="e">
        <v>#N/A</v>
      </c>
      <c r="B144" s="19"/>
      <c r="C144" s="8"/>
      <c r="D144" s="37"/>
      <c r="F144" s="69"/>
      <c r="G144" s="81"/>
      <c r="H144" s="69"/>
      <c r="I144" s="69"/>
      <c r="J144" s="69"/>
      <c r="K144" s="69"/>
      <c r="L144" s="69"/>
      <c r="M144" s="69"/>
      <c r="O144" s="68" t="e">
        <f t="shared" si="99"/>
        <v>#N/A</v>
      </c>
      <c r="P144" s="117" t="e">
        <f t="shared" si="100"/>
        <v>#N/A</v>
      </c>
      <c r="Q144" s="72" t="e">
        <f t="shared" si="101"/>
        <v>#N/A</v>
      </c>
      <c r="R144" s="72">
        <f t="shared" si="102"/>
        <v>0</v>
      </c>
      <c r="S144" s="72">
        <f t="shared" si="103"/>
        <v>0</v>
      </c>
      <c r="T144" s="73">
        <f t="shared" si="104"/>
        <v>0</v>
      </c>
      <c r="U144" s="73" t="e">
        <f t="shared" si="105"/>
        <v>#N/A</v>
      </c>
      <c r="V144" s="73">
        <f t="shared" si="106"/>
        <v>0</v>
      </c>
      <c r="W144" s="78"/>
      <c r="X144" s="76" t="e">
        <f t="shared" si="107"/>
        <v>#N/A</v>
      </c>
      <c r="Y144" s="114" t="e">
        <f t="shared" si="108"/>
        <v>#N/A</v>
      </c>
      <c r="Z144" s="115" t="e">
        <f t="shared" si="109"/>
        <v>#N/A</v>
      </c>
      <c r="AA144" s="75" t="e">
        <f t="shared" si="110"/>
        <v>#N/A</v>
      </c>
      <c r="AB144" s="75" t="e">
        <f t="shared" si="111"/>
        <v>#DIV/0!</v>
      </c>
      <c r="AC144" s="75" t="e">
        <f t="shared" si="112"/>
        <v>#DIV/0!</v>
      </c>
      <c r="AE144" s="112" t="s">
        <v>493</v>
      </c>
      <c r="AF144" s="113" t="str">
        <f t="shared" si="113"/>
        <v/>
      </c>
      <c r="AG144" s="76" t="str">
        <f t="shared" ref="AG144:AG185" si="116">_xlfn.IFNA(VLOOKUP(AF144,$AE$143:$AE$185,1,FALSE),"")</f>
        <v/>
      </c>
      <c r="AH144" s="7" t="b">
        <f t="shared" ref="AH144:AH185" si="117">AF144=AG144</f>
        <v>1</v>
      </c>
      <c r="AJ144" s="7" t="e">
        <f t="shared" si="114"/>
        <v>#N/A</v>
      </c>
      <c r="AK144" s="7" t="e">
        <f>#REF!&amp;#REF!&amp;#REF!&amp;#REF!&amp;#REF!&amp;#REF!&amp;#REF!&amp;#REF!</f>
        <v>#REF!</v>
      </c>
      <c r="AL144" s="74" t="e">
        <f t="shared" si="115"/>
        <v>#N/A</v>
      </c>
    </row>
    <row r="145" spans="1:38" x14ac:dyDescent="0.25">
      <c r="A145" s="7" t="e">
        <v>#N/A</v>
      </c>
      <c r="B145" s="19"/>
      <c r="C145" s="8"/>
      <c r="D145" s="37"/>
      <c r="F145" s="69"/>
      <c r="G145" s="81"/>
      <c r="H145" s="69"/>
      <c r="I145" s="69"/>
      <c r="J145" s="69"/>
      <c r="K145" s="69"/>
      <c r="L145" s="69"/>
      <c r="M145" s="69"/>
      <c r="O145" s="68" t="e">
        <f t="shared" si="99"/>
        <v>#N/A</v>
      </c>
      <c r="P145" s="117" t="e">
        <f t="shared" si="100"/>
        <v>#N/A</v>
      </c>
      <c r="Q145" s="72" t="e">
        <f t="shared" si="101"/>
        <v>#N/A</v>
      </c>
      <c r="R145" s="72">
        <f t="shared" si="102"/>
        <v>0</v>
      </c>
      <c r="S145" s="72">
        <f t="shared" si="103"/>
        <v>0</v>
      </c>
      <c r="T145" s="73">
        <f t="shared" si="104"/>
        <v>0</v>
      </c>
      <c r="U145" s="73" t="e">
        <f t="shared" si="105"/>
        <v>#N/A</v>
      </c>
      <c r="V145" s="73">
        <f t="shared" si="106"/>
        <v>0</v>
      </c>
      <c r="W145" s="78"/>
      <c r="X145" s="76" t="e">
        <f t="shared" si="107"/>
        <v>#N/A</v>
      </c>
      <c r="Y145" s="114" t="e">
        <f t="shared" si="108"/>
        <v>#N/A</v>
      </c>
      <c r="Z145" s="115" t="e">
        <f t="shared" si="109"/>
        <v>#N/A</v>
      </c>
      <c r="AA145" s="75" t="e">
        <f t="shared" si="110"/>
        <v>#N/A</v>
      </c>
      <c r="AB145" s="75" t="e">
        <f t="shared" si="111"/>
        <v>#DIV/0!</v>
      </c>
      <c r="AC145" s="75" t="e">
        <f t="shared" si="112"/>
        <v>#DIV/0!</v>
      </c>
      <c r="AE145" s="112" t="s">
        <v>494</v>
      </c>
      <c r="AF145" s="113" t="str">
        <f t="shared" si="113"/>
        <v/>
      </c>
      <c r="AG145" s="76" t="str">
        <f t="shared" si="116"/>
        <v/>
      </c>
      <c r="AH145" s="7" t="b">
        <f t="shared" si="117"/>
        <v>1</v>
      </c>
      <c r="AJ145" s="7" t="e">
        <f t="shared" si="114"/>
        <v>#N/A</v>
      </c>
      <c r="AK145" s="7" t="e">
        <f>#REF!&amp;#REF!&amp;#REF!&amp;#REF!&amp;#REF!&amp;#REF!&amp;#REF!&amp;#REF!</f>
        <v>#REF!</v>
      </c>
      <c r="AL145" s="74" t="e">
        <f t="shared" si="115"/>
        <v>#N/A</v>
      </c>
    </row>
    <row r="146" spans="1:38" x14ac:dyDescent="0.25">
      <c r="A146" s="7" t="e">
        <v>#N/A</v>
      </c>
      <c r="B146" s="19"/>
      <c r="C146" s="8"/>
      <c r="D146" s="37"/>
      <c r="F146" s="69"/>
      <c r="G146" s="81"/>
      <c r="H146" s="69"/>
      <c r="I146" s="69"/>
      <c r="J146" s="69"/>
      <c r="K146" s="69"/>
      <c r="L146" s="69"/>
      <c r="M146" s="69"/>
      <c r="O146" s="68" t="e">
        <f t="shared" si="99"/>
        <v>#N/A</v>
      </c>
      <c r="P146" s="117" t="e">
        <f t="shared" si="100"/>
        <v>#N/A</v>
      </c>
      <c r="Q146" s="72" t="e">
        <f t="shared" si="101"/>
        <v>#N/A</v>
      </c>
      <c r="R146" s="72">
        <f t="shared" si="102"/>
        <v>0</v>
      </c>
      <c r="S146" s="72">
        <f t="shared" si="103"/>
        <v>0</v>
      </c>
      <c r="T146" s="73">
        <f t="shared" si="104"/>
        <v>0</v>
      </c>
      <c r="U146" s="73" t="e">
        <f t="shared" si="105"/>
        <v>#N/A</v>
      </c>
      <c r="V146" s="73">
        <f t="shared" si="106"/>
        <v>0</v>
      </c>
      <c r="W146" s="78"/>
      <c r="X146" s="76" t="e">
        <f t="shared" si="107"/>
        <v>#N/A</v>
      </c>
      <c r="Y146" s="114" t="e">
        <f t="shared" si="108"/>
        <v>#N/A</v>
      </c>
      <c r="Z146" s="115" t="e">
        <f t="shared" si="109"/>
        <v>#N/A</v>
      </c>
      <c r="AA146" s="75" t="e">
        <f t="shared" si="110"/>
        <v>#N/A</v>
      </c>
      <c r="AB146" s="75" t="e">
        <f t="shared" si="111"/>
        <v>#DIV/0!</v>
      </c>
      <c r="AC146" s="75" t="e">
        <f t="shared" si="112"/>
        <v>#DIV/0!</v>
      </c>
      <c r="AE146" s="112" t="s">
        <v>495</v>
      </c>
      <c r="AF146" s="113" t="str">
        <f t="shared" si="113"/>
        <v/>
      </c>
      <c r="AG146" s="76" t="str">
        <f t="shared" si="116"/>
        <v/>
      </c>
      <c r="AH146" s="7" t="b">
        <f t="shared" si="117"/>
        <v>1</v>
      </c>
      <c r="AJ146" s="7" t="e">
        <f t="shared" si="114"/>
        <v>#N/A</v>
      </c>
      <c r="AK146" s="7" t="e">
        <f>#REF!&amp;#REF!&amp;#REF!&amp;#REF!&amp;#REF!&amp;#REF!&amp;#REF!&amp;#REF!</f>
        <v>#REF!</v>
      </c>
      <c r="AL146" s="74" t="e">
        <f t="shared" si="115"/>
        <v>#N/A</v>
      </c>
    </row>
    <row r="147" spans="1:38" x14ac:dyDescent="0.25">
      <c r="A147" s="7" t="e">
        <v>#N/A</v>
      </c>
      <c r="B147" s="19"/>
      <c r="C147" s="8"/>
      <c r="D147" s="37"/>
      <c r="F147" s="69"/>
      <c r="G147" s="81"/>
      <c r="H147" s="69"/>
      <c r="I147" s="69"/>
      <c r="J147" s="69"/>
      <c r="K147" s="69"/>
      <c r="L147" s="69"/>
      <c r="M147" s="69"/>
      <c r="O147" s="68" t="e">
        <f t="shared" si="99"/>
        <v>#N/A</v>
      </c>
      <c r="P147" s="117" t="e">
        <f t="shared" si="100"/>
        <v>#N/A</v>
      </c>
      <c r="Q147" s="72" t="e">
        <f t="shared" si="101"/>
        <v>#N/A</v>
      </c>
      <c r="R147" s="72">
        <f t="shared" si="102"/>
        <v>0</v>
      </c>
      <c r="S147" s="72">
        <f t="shared" si="103"/>
        <v>0</v>
      </c>
      <c r="T147" s="73">
        <f t="shared" si="104"/>
        <v>0</v>
      </c>
      <c r="U147" s="73" t="e">
        <f t="shared" si="105"/>
        <v>#N/A</v>
      </c>
      <c r="V147" s="73">
        <f t="shared" si="106"/>
        <v>0</v>
      </c>
      <c r="W147" s="78"/>
      <c r="X147" s="76" t="e">
        <f t="shared" si="107"/>
        <v>#N/A</v>
      </c>
      <c r="Y147" s="114" t="e">
        <f t="shared" si="108"/>
        <v>#N/A</v>
      </c>
      <c r="Z147" s="115" t="e">
        <f t="shared" si="109"/>
        <v>#N/A</v>
      </c>
      <c r="AA147" s="75" t="e">
        <f t="shared" si="110"/>
        <v>#N/A</v>
      </c>
      <c r="AB147" s="75" t="e">
        <f t="shared" si="111"/>
        <v>#DIV/0!</v>
      </c>
      <c r="AC147" s="75" t="e">
        <f t="shared" si="112"/>
        <v>#DIV/0!</v>
      </c>
      <c r="AE147" s="112" t="s">
        <v>496</v>
      </c>
      <c r="AF147" s="113" t="str">
        <f t="shared" si="113"/>
        <v/>
      </c>
      <c r="AG147" s="76" t="str">
        <f t="shared" si="116"/>
        <v/>
      </c>
      <c r="AH147" s="7" t="b">
        <f t="shared" si="117"/>
        <v>1</v>
      </c>
      <c r="AJ147" s="7" t="e">
        <f t="shared" si="114"/>
        <v>#N/A</v>
      </c>
      <c r="AK147" s="7" t="e">
        <f>#REF!&amp;#REF!&amp;#REF!&amp;#REF!&amp;#REF!&amp;#REF!&amp;#REF!&amp;#REF!</f>
        <v>#REF!</v>
      </c>
      <c r="AL147" s="74" t="e">
        <f t="shared" si="115"/>
        <v>#N/A</v>
      </c>
    </row>
    <row r="148" spans="1:38" x14ac:dyDescent="0.25">
      <c r="A148" s="131" t="e">
        <v>#N/A</v>
      </c>
      <c r="B148" s="70"/>
      <c r="C148" s="93"/>
      <c r="D148" s="86"/>
      <c r="F148" s="69"/>
      <c r="G148" s="81"/>
      <c r="H148" s="69"/>
      <c r="I148" s="69"/>
      <c r="J148" s="69"/>
      <c r="K148" s="69"/>
      <c r="L148" s="69"/>
      <c r="M148" s="69"/>
      <c r="O148" s="68" t="e">
        <f t="shared" si="99"/>
        <v>#N/A</v>
      </c>
      <c r="P148" s="117" t="e">
        <f t="shared" si="100"/>
        <v>#N/A</v>
      </c>
      <c r="Q148" s="72" t="e">
        <f t="shared" si="101"/>
        <v>#N/A</v>
      </c>
      <c r="R148" s="72">
        <f t="shared" si="102"/>
        <v>0</v>
      </c>
      <c r="S148" s="72">
        <f t="shared" si="103"/>
        <v>0</v>
      </c>
      <c r="T148" s="73">
        <f t="shared" si="104"/>
        <v>0</v>
      </c>
      <c r="U148" s="73" t="e">
        <f t="shared" si="105"/>
        <v>#N/A</v>
      </c>
      <c r="V148" s="73">
        <f t="shared" si="106"/>
        <v>0</v>
      </c>
      <c r="W148" s="78"/>
      <c r="X148" s="76" t="e">
        <f t="shared" si="107"/>
        <v>#N/A</v>
      </c>
      <c r="Y148" s="114" t="e">
        <f t="shared" si="108"/>
        <v>#N/A</v>
      </c>
      <c r="Z148" s="115" t="e">
        <f t="shared" si="109"/>
        <v>#N/A</v>
      </c>
      <c r="AA148" s="75" t="e">
        <f t="shared" si="110"/>
        <v>#N/A</v>
      </c>
      <c r="AB148" s="75" t="e">
        <f t="shared" si="111"/>
        <v>#DIV/0!</v>
      </c>
      <c r="AC148" s="75" t="e">
        <f t="shared" si="112"/>
        <v>#DIV/0!</v>
      </c>
      <c r="AE148" s="112" t="s">
        <v>461</v>
      </c>
      <c r="AF148" s="113" t="str">
        <f t="shared" si="113"/>
        <v/>
      </c>
      <c r="AG148" s="76" t="str">
        <f t="shared" si="116"/>
        <v/>
      </c>
      <c r="AH148" s="7" t="b">
        <f t="shared" si="117"/>
        <v>1</v>
      </c>
      <c r="AJ148" s="7" t="e">
        <f t="shared" si="114"/>
        <v>#N/A</v>
      </c>
      <c r="AK148" s="7" t="e">
        <f>#REF!&amp;#REF!&amp;#REF!&amp;#REF!&amp;#REF!&amp;#REF!&amp;#REF!&amp;#REF!</f>
        <v>#REF!</v>
      </c>
      <c r="AL148" s="74" t="e">
        <f t="shared" si="115"/>
        <v>#N/A</v>
      </c>
    </row>
    <row r="149" spans="1:38" x14ac:dyDescent="0.25">
      <c r="A149" s="7" t="e">
        <v>#N/A</v>
      </c>
      <c r="B149" s="19"/>
      <c r="C149" s="8"/>
      <c r="D149" s="37"/>
      <c r="F149" s="69"/>
      <c r="G149" s="81"/>
      <c r="H149" s="69"/>
      <c r="I149" s="69"/>
      <c r="J149" s="69"/>
      <c r="K149" s="69"/>
      <c r="L149" s="69"/>
      <c r="M149" s="69"/>
      <c r="O149" s="68" t="e">
        <f t="shared" si="99"/>
        <v>#N/A</v>
      </c>
      <c r="P149" s="117" t="e">
        <f t="shared" si="100"/>
        <v>#N/A</v>
      </c>
      <c r="Q149" s="72" t="e">
        <f t="shared" si="101"/>
        <v>#N/A</v>
      </c>
      <c r="R149" s="72">
        <f t="shared" si="102"/>
        <v>0</v>
      </c>
      <c r="S149" s="72">
        <f t="shared" si="103"/>
        <v>0</v>
      </c>
      <c r="T149" s="73">
        <f t="shared" si="104"/>
        <v>0</v>
      </c>
      <c r="U149" s="73" t="e">
        <f t="shared" si="105"/>
        <v>#N/A</v>
      </c>
      <c r="V149" s="73">
        <f t="shared" si="106"/>
        <v>0</v>
      </c>
      <c r="W149" s="78"/>
      <c r="X149" s="76" t="e">
        <f t="shared" si="107"/>
        <v>#N/A</v>
      </c>
      <c r="Y149" s="114" t="e">
        <f t="shared" si="108"/>
        <v>#N/A</v>
      </c>
      <c r="Z149" s="115" t="e">
        <f t="shared" si="109"/>
        <v>#N/A</v>
      </c>
      <c r="AA149" s="75" t="e">
        <f t="shared" si="110"/>
        <v>#N/A</v>
      </c>
      <c r="AB149" s="75" t="e">
        <f t="shared" si="111"/>
        <v>#DIV/0!</v>
      </c>
      <c r="AC149" s="75" t="e">
        <f t="shared" si="112"/>
        <v>#DIV/0!</v>
      </c>
      <c r="AE149" s="112" t="s">
        <v>497</v>
      </c>
      <c r="AF149" s="113" t="str">
        <f t="shared" si="113"/>
        <v/>
      </c>
      <c r="AG149" s="76" t="str">
        <f t="shared" si="116"/>
        <v/>
      </c>
      <c r="AH149" s="7" t="b">
        <f t="shared" si="117"/>
        <v>1</v>
      </c>
      <c r="AJ149" s="7" t="e">
        <f t="shared" si="114"/>
        <v>#N/A</v>
      </c>
      <c r="AK149" s="7" t="e">
        <f>#REF!&amp;#REF!&amp;#REF!&amp;#REF!&amp;#REF!&amp;#REF!&amp;#REF!&amp;#REF!</f>
        <v>#REF!</v>
      </c>
      <c r="AL149" s="74" t="e">
        <f t="shared" si="115"/>
        <v>#N/A</v>
      </c>
    </row>
    <row r="150" spans="1:38" x14ac:dyDescent="0.25">
      <c r="A150" s="7" t="e">
        <v>#N/A</v>
      </c>
      <c r="B150" s="19"/>
      <c r="C150" s="8"/>
      <c r="D150" s="37"/>
      <c r="F150" s="69"/>
      <c r="G150" s="81"/>
      <c r="H150" s="69"/>
      <c r="I150" s="69"/>
      <c r="J150" s="69"/>
      <c r="K150" s="69"/>
      <c r="L150" s="69"/>
      <c r="M150" s="69"/>
      <c r="O150" s="68" t="e">
        <f t="shared" si="99"/>
        <v>#N/A</v>
      </c>
      <c r="P150" s="117" t="e">
        <f t="shared" si="100"/>
        <v>#N/A</v>
      </c>
      <c r="Q150" s="72" t="e">
        <f t="shared" si="101"/>
        <v>#N/A</v>
      </c>
      <c r="R150" s="72">
        <f t="shared" si="102"/>
        <v>0</v>
      </c>
      <c r="S150" s="72">
        <f t="shared" si="103"/>
        <v>0</v>
      </c>
      <c r="T150" s="73">
        <f t="shared" si="104"/>
        <v>0</v>
      </c>
      <c r="U150" s="73" t="e">
        <f t="shared" si="105"/>
        <v>#N/A</v>
      </c>
      <c r="V150" s="73">
        <f t="shared" si="106"/>
        <v>0</v>
      </c>
      <c r="W150" s="78"/>
      <c r="X150" s="76" t="e">
        <f t="shared" si="107"/>
        <v>#N/A</v>
      </c>
      <c r="Y150" s="114" t="e">
        <f t="shared" si="108"/>
        <v>#N/A</v>
      </c>
      <c r="Z150" s="115" t="e">
        <f t="shared" si="109"/>
        <v>#N/A</v>
      </c>
      <c r="AA150" s="75" t="e">
        <f t="shared" si="110"/>
        <v>#N/A</v>
      </c>
      <c r="AB150" s="75" t="e">
        <f t="shared" si="111"/>
        <v>#DIV/0!</v>
      </c>
      <c r="AC150" s="75" t="e">
        <f t="shared" si="112"/>
        <v>#DIV/0!</v>
      </c>
      <c r="AE150" s="112" t="s">
        <v>498</v>
      </c>
      <c r="AF150" s="113" t="str">
        <f t="shared" si="113"/>
        <v/>
      </c>
      <c r="AG150" s="76" t="str">
        <f t="shared" si="116"/>
        <v/>
      </c>
      <c r="AH150" s="7" t="b">
        <f t="shared" si="117"/>
        <v>1</v>
      </c>
      <c r="AJ150" s="7" t="e">
        <f t="shared" si="114"/>
        <v>#N/A</v>
      </c>
      <c r="AK150" s="7" t="e">
        <f>#REF!&amp;#REF!&amp;#REF!&amp;#REF!&amp;#REF!&amp;#REF!&amp;#REF!&amp;#REF!</f>
        <v>#REF!</v>
      </c>
      <c r="AL150" s="74" t="e">
        <f t="shared" si="115"/>
        <v>#N/A</v>
      </c>
    </row>
    <row r="151" spans="1:38" x14ac:dyDescent="0.25">
      <c r="A151" s="7" t="e">
        <v>#N/A</v>
      </c>
      <c r="B151" s="19"/>
      <c r="C151" s="8"/>
      <c r="D151" s="37"/>
      <c r="F151" s="69"/>
      <c r="G151" s="81"/>
      <c r="H151" s="69"/>
      <c r="I151" s="69"/>
      <c r="J151" s="69"/>
      <c r="K151" s="69"/>
      <c r="L151" s="69"/>
      <c r="M151" s="69"/>
      <c r="O151" s="68" t="e">
        <f t="shared" si="99"/>
        <v>#N/A</v>
      </c>
      <c r="P151" s="117" t="e">
        <f t="shared" si="100"/>
        <v>#N/A</v>
      </c>
      <c r="Q151" s="72" t="e">
        <f t="shared" si="101"/>
        <v>#N/A</v>
      </c>
      <c r="R151" s="72">
        <f t="shared" si="102"/>
        <v>0</v>
      </c>
      <c r="S151" s="72">
        <f t="shared" si="103"/>
        <v>0</v>
      </c>
      <c r="T151" s="73">
        <f t="shared" si="104"/>
        <v>0</v>
      </c>
      <c r="U151" s="73" t="e">
        <f t="shared" si="105"/>
        <v>#N/A</v>
      </c>
      <c r="V151" s="73">
        <f t="shared" si="106"/>
        <v>0</v>
      </c>
      <c r="W151" s="78"/>
      <c r="X151" s="76" t="e">
        <f t="shared" si="107"/>
        <v>#N/A</v>
      </c>
      <c r="Y151" s="114" t="e">
        <f t="shared" si="108"/>
        <v>#N/A</v>
      </c>
      <c r="Z151" s="115" t="e">
        <f t="shared" si="109"/>
        <v>#N/A</v>
      </c>
      <c r="AA151" s="75" t="e">
        <f t="shared" si="110"/>
        <v>#N/A</v>
      </c>
      <c r="AB151" s="75" t="e">
        <f t="shared" si="111"/>
        <v>#DIV/0!</v>
      </c>
      <c r="AC151" s="75" t="e">
        <f t="shared" si="112"/>
        <v>#DIV/0!</v>
      </c>
      <c r="AE151" s="112" t="s">
        <v>499</v>
      </c>
      <c r="AF151" s="113" t="str">
        <f t="shared" si="113"/>
        <v/>
      </c>
      <c r="AG151" s="76" t="str">
        <f t="shared" si="116"/>
        <v/>
      </c>
      <c r="AH151" s="7" t="b">
        <f t="shared" si="117"/>
        <v>1</v>
      </c>
      <c r="AJ151" s="7" t="e">
        <f t="shared" si="114"/>
        <v>#N/A</v>
      </c>
      <c r="AK151" s="7" t="e">
        <f>#REF!&amp;#REF!&amp;#REF!&amp;#REF!&amp;#REF!&amp;#REF!&amp;#REF!&amp;#REF!</f>
        <v>#REF!</v>
      </c>
      <c r="AL151" s="74" t="e">
        <f t="shared" si="115"/>
        <v>#N/A</v>
      </c>
    </row>
    <row r="152" spans="1:38" x14ac:dyDescent="0.25">
      <c r="A152" s="7" t="e">
        <v>#N/A</v>
      </c>
      <c r="B152" s="19"/>
      <c r="C152" s="8"/>
      <c r="D152" s="37"/>
      <c r="F152" s="69"/>
      <c r="G152" s="81"/>
      <c r="H152" s="69"/>
      <c r="I152" s="69"/>
      <c r="J152" s="69"/>
      <c r="K152" s="69"/>
      <c r="L152" s="69"/>
      <c r="M152" s="69"/>
      <c r="O152" s="68" t="e">
        <f t="shared" si="99"/>
        <v>#N/A</v>
      </c>
      <c r="P152" s="117" t="e">
        <f t="shared" si="100"/>
        <v>#N/A</v>
      </c>
      <c r="Q152" s="72" t="e">
        <f t="shared" si="101"/>
        <v>#N/A</v>
      </c>
      <c r="R152" s="72">
        <f t="shared" si="102"/>
        <v>0</v>
      </c>
      <c r="S152" s="72">
        <f t="shared" si="103"/>
        <v>0</v>
      </c>
      <c r="T152" s="73">
        <f t="shared" si="104"/>
        <v>0</v>
      </c>
      <c r="U152" s="73" t="e">
        <f t="shared" si="105"/>
        <v>#N/A</v>
      </c>
      <c r="V152" s="73">
        <f t="shared" si="106"/>
        <v>0</v>
      </c>
      <c r="W152" s="78"/>
      <c r="X152" s="76" t="e">
        <f t="shared" si="107"/>
        <v>#N/A</v>
      </c>
      <c r="Y152" s="114" t="e">
        <f t="shared" si="108"/>
        <v>#N/A</v>
      </c>
      <c r="Z152" s="115" t="e">
        <f t="shared" si="109"/>
        <v>#N/A</v>
      </c>
      <c r="AA152" s="75" t="e">
        <f t="shared" si="110"/>
        <v>#N/A</v>
      </c>
      <c r="AB152" s="75" t="e">
        <f t="shared" si="111"/>
        <v>#DIV/0!</v>
      </c>
      <c r="AC152" s="75" t="e">
        <f t="shared" si="112"/>
        <v>#DIV/0!</v>
      </c>
      <c r="AE152" s="112" t="s">
        <v>500</v>
      </c>
      <c r="AF152" s="113" t="str">
        <f t="shared" si="113"/>
        <v/>
      </c>
      <c r="AG152" s="76" t="str">
        <f t="shared" si="116"/>
        <v/>
      </c>
      <c r="AH152" s="7" t="b">
        <f t="shared" si="117"/>
        <v>1</v>
      </c>
      <c r="AJ152" s="7" t="e">
        <f t="shared" si="114"/>
        <v>#N/A</v>
      </c>
      <c r="AK152" s="7" t="e">
        <f>#REF!&amp;#REF!&amp;#REF!&amp;#REF!&amp;#REF!&amp;#REF!&amp;#REF!&amp;#REF!</f>
        <v>#REF!</v>
      </c>
      <c r="AL152" s="74" t="e">
        <f t="shared" si="115"/>
        <v>#N/A</v>
      </c>
    </row>
    <row r="153" spans="1:38" x14ac:dyDescent="0.25">
      <c r="A153" s="7" t="e">
        <v>#N/A</v>
      </c>
      <c r="B153" s="19"/>
      <c r="C153" s="8"/>
      <c r="D153" s="37"/>
      <c r="F153" s="69"/>
      <c r="G153" s="81"/>
      <c r="H153" s="69"/>
      <c r="I153" s="69"/>
      <c r="J153" s="69"/>
      <c r="K153" s="69"/>
      <c r="L153" s="69"/>
      <c r="M153" s="69"/>
      <c r="O153" s="68" t="e">
        <f t="shared" si="99"/>
        <v>#N/A</v>
      </c>
      <c r="P153" s="117" t="e">
        <f t="shared" si="100"/>
        <v>#N/A</v>
      </c>
      <c r="Q153" s="72" t="e">
        <f t="shared" si="101"/>
        <v>#N/A</v>
      </c>
      <c r="R153" s="72">
        <f t="shared" si="102"/>
        <v>0</v>
      </c>
      <c r="S153" s="72">
        <f t="shared" si="103"/>
        <v>0</v>
      </c>
      <c r="T153" s="73">
        <f t="shared" si="104"/>
        <v>0</v>
      </c>
      <c r="U153" s="73" t="e">
        <f t="shared" si="105"/>
        <v>#N/A</v>
      </c>
      <c r="V153" s="73">
        <f t="shared" si="106"/>
        <v>0</v>
      </c>
      <c r="W153" s="78"/>
      <c r="X153" s="76" t="e">
        <f t="shared" si="107"/>
        <v>#N/A</v>
      </c>
      <c r="Y153" s="114" t="e">
        <f t="shared" si="108"/>
        <v>#N/A</v>
      </c>
      <c r="Z153" s="115" t="e">
        <f t="shared" si="109"/>
        <v>#N/A</v>
      </c>
      <c r="AA153" s="75" t="e">
        <f t="shared" si="110"/>
        <v>#N/A</v>
      </c>
      <c r="AB153" s="75" t="e">
        <f t="shared" si="111"/>
        <v>#DIV/0!</v>
      </c>
      <c r="AC153" s="75" t="e">
        <f t="shared" si="112"/>
        <v>#DIV/0!</v>
      </c>
      <c r="AE153" s="112" t="s">
        <v>501</v>
      </c>
      <c r="AF153" s="113" t="str">
        <f t="shared" si="113"/>
        <v/>
      </c>
      <c r="AG153" s="76" t="str">
        <f t="shared" si="116"/>
        <v/>
      </c>
      <c r="AH153" s="7" t="b">
        <f t="shared" si="117"/>
        <v>1</v>
      </c>
      <c r="AJ153" s="7" t="e">
        <f t="shared" si="114"/>
        <v>#N/A</v>
      </c>
      <c r="AK153" s="7" t="e">
        <f>#REF!&amp;#REF!&amp;#REF!&amp;#REF!&amp;#REF!&amp;#REF!&amp;#REF!&amp;#REF!</f>
        <v>#REF!</v>
      </c>
      <c r="AL153" s="74" t="e">
        <f t="shared" si="115"/>
        <v>#N/A</v>
      </c>
    </row>
    <row r="154" spans="1:38" x14ac:dyDescent="0.25">
      <c r="A154" s="7" t="e">
        <v>#N/A</v>
      </c>
      <c r="B154" s="48"/>
      <c r="C154" s="49"/>
      <c r="D154" s="37"/>
      <c r="F154" s="69"/>
      <c r="G154" s="81"/>
      <c r="H154" s="69"/>
      <c r="I154" s="69"/>
      <c r="J154" s="69"/>
      <c r="K154" s="69"/>
      <c r="L154" s="69"/>
      <c r="M154" s="69"/>
      <c r="O154" s="68" t="e">
        <f t="shared" si="99"/>
        <v>#N/A</v>
      </c>
      <c r="P154" s="117" t="e">
        <f t="shared" si="100"/>
        <v>#N/A</v>
      </c>
      <c r="Q154" s="72" t="e">
        <f t="shared" si="101"/>
        <v>#N/A</v>
      </c>
      <c r="R154" s="72">
        <f t="shared" si="102"/>
        <v>0</v>
      </c>
      <c r="S154" s="72">
        <f t="shared" si="103"/>
        <v>0</v>
      </c>
      <c r="T154" s="73">
        <f t="shared" si="104"/>
        <v>0</v>
      </c>
      <c r="U154" s="73" t="e">
        <f t="shared" si="105"/>
        <v>#N/A</v>
      </c>
      <c r="V154" s="73">
        <f t="shared" si="106"/>
        <v>0</v>
      </c>
      <c r="W154" s="78"/>
      <c r="X154" s="76" t="e">
        <f t="shared" si="107"/>
        <v>#N/A</v>
      </c>
      <c r="Y154" s="114" t="e">
        <f t="shared" si="108"/>
        <v>#N/A</v>
      </c>
      <c r="Z154" s="115" t="e">
        <f t="shared" si="109"/>
        <v>#N/A</v>
      </c>
      <c r="AA154" s="75" t="e">
        <f t="shared" si="110"/>
        <v>#N/A</v>
      </c>
      <c r="AB154" s="75" t="e">
        <f t="shared" si="111"/>
        <v>#DIV/0!</v>
      </c>
      <c r="AC154" s="75" t="e">
        <f t="shared" si="112"/>
        <v>#DIV/0!</v>
      </c>
      <c r="AE154" s="112" t="s">
        <v>502</v>
      </c>
      <c r="AF154" s="113" t="str">
        <f t="shared" si="113"/>
        <v/>
      </c>
      <c r="AG154" s="76" t="str">
        <f t="shared" si="116"/>
        <v/>
      </c>
      <c r="AH154" s="7" t="b">
        <f t="shared" si="117"/>
        <v>1</v>
      </c>
      <c r="AJ154" s="7" t="e">
        <f t="shared" si="114"/>
        <v>#N/A</v>
      </c>
      <c r="AK154" s="7" t="e">
        <f>#REF!&amp;#REF!&amp;#REF!&amp;#REF!&amp;#REF!&amp;#REF!&amp;#REF!&amp;#REF!</f>
        <v>#REF!</v>
      </c>
      <c r="AL154" s="74" t="e">
        <f t="shared" si="115"/>
        <v>#N/A</v>
      </c>
    </row>
    <row r="155" spans="1:38" x14ac:dyDescent="0.25">
      <c r="A155" s="7" t="e">
        <v>#N/A</v>
      </c>
      <c r="B155" s="19"/>
      <c r="C155" s="8"/>
      <c r="D155" s="37"/>
      <c r="F155" s="69"/>
      <c r="G155" s="81"/>
      <c r="H155" s="69"/>
      <c r="I155" s="69"/>
      <c r="J155" s="69"/>
      <c r="K155" s="69"/>
      <c r="L155" s="69"/>
      <c r="M155" s="69"/>
      <c r="O155" s="68" t="e">
        <f t="shared" si="99"/>
        <v>#N/A</v>
      </c>
      <c r="P155" s="117" t="e">
        <f t="shared" si="100"/>
        <v>#N/A</v>
      </c>
      <c r="Q155" s="72" t="e">
        <f t="shared" si="101"/>
        <v>#N/A</v>
      </c>
      <c r="R155" s="72">
        <f t="shared" si="102"/>
        <v>0</v>
      </c>
      <c r="S155" s="72">
        <f t="shared" si="103"/>
        <v>0</v>
      </c>
      <c r="T155" s="73">
        <f t="shared" si="104"/>
        <v>0</v>
      </c>
      <c r="U155" s="73" t="e">
        <f t="shared" si="105"/>
        <v>#N/A</v>
      </c>
      <c r="V155" s="73">
        <f t="shared" si="106"/>
        <v>0</v>
      </c>
      <c r="W155" s="78"/>
      <c r="X155" s="76" t="e">
        <f t="shared" si="107"/>
        <v>#N/A</v>
      </c>
      <c r="Y155" s="114" t="e">
        <f t="shared" si="108"/>
        <v>#N/A</v>
      </c>
      <c r="Z155" s="115" t="e">
        <f t="shared" si="109"/>
        <v>#N/A</v>
      </c>
      <c r="AA155" s="75" t="e">
        <f t="shared" si="110"/>
        <v>#N/A</v>
      </c>
      <c r="AB155" s="75" t="e">
        <f t="shared" si="111"/>
        <v>#DIV/0!</v>
      </c>
      <c r="AC155" s="75" t="e">
        <f t="shared" si="112"/>
        <v>#DIV/0!</v>
      </c>
      <c r="AE155" s="112" t="s">
        <v>503</v>
      </c>
      <c r="AF155" s="113" t="str">
        <f t="shared" si="113"/>
        <v/>
      </c>
      <c r="AG155" s="76" t="str">
        <f t="shared" si="116"/>
        <v/>
      </c>
      <c r="AH155" s="7" t="b">
        <f t="shared" si="117"/>
        <v>1</v>
      </c>
      <c r="AJ155" s="7" t="e">
        <f t="shared" si="114"/>
        <v>#N/A</v>
      </c>
      <c r="AK155" s="7" t="e">
        <f>#REF!&amp;#REF!&amp;#REF!&amp;#REF!&amp;#REF!&amp;#REF!&amp;#REF!&amp;#REF!</f>
        <v>#REF!</v>
      </c>
      <c r="AL155" s="74" t="e">
        <f t="shared" si="115"/>
        <v>#N/A</v>
      </c>
    </row>
    <row r="156" spans="1:38" x14ac:dyDescent="0.25">
      <c r="A156" s="7" t="e">
        <v>#N/A</v>
      </c>
      <c r="B156" s="48"/>
      <c r="C156" s="49"/>
      <c r="D156" s="37"/>
      <c r="F156" s="69"/>
      <c r="G156" s="81"/>
      <c r="H156" s="69"/>
      <c r="I156" s="69"/>
      <c r="J156" s="69"/>
      <c r="K156" s="69"/>
      <c r="L156" s="69"/>
      <c r="M156" s="69"/>
      <c r="O156" s="68" t="e">
        <f t="shared" si="99"/>
        <v>#N/A</v>
      </c>
      <c r="P156" s="117" t="e">
        <f t="shared" si="100"/>
        <v>#N/A</v>
      </c>
      <c r="Q156" s="72" t="e">
        <f t="shared" si="101"/>
        <v>#N/A</v>
      </c>
      <c r="R156" s="72">
        <f t="shared" si="102"/>
        <v>0</v>
      </c>
      <c r="S156" s="72">
        <f t="shared" si="103"/>
        <v>0</v>
      </c>
      <c r="T156" s="73">
        <f t="shared" si="104"/>
        <v>0</v>
      </c>
      <c r="U156" s="73" t="e">
        <f t="shared" si="105"/>
        <v>#N/A</v>
      </c>
      <c r="V156" s="73">
        <f t="shared" si="106"/>
        <v>0</v>
      </c>
      <c r="W156" s="78"/>
      <c r="X156" s="76" t="e">
        <f t="shared" si="107"/>
        <v>#N/A</v>
      </c>
      <c r="Y156" s="114" t="e">
        <f t="shared" si="108"/>
        <v>#N/A</v>
      </c>
      <c r="Z156" s="115" t="e">
        <f t="shared" si="109"/>
        <v>#N/A</v>
      </c>
      <c r="AA156" s="75" t="e">
        <f t="shared" si="110"/>
        <v>#N/A</v>
      </c>
      <c r="AB156" s="75" t="e">
        <f t="shared" si="111"/>
        <v>#DIV/0!</v>
      </c>
      <c r="AC156" s="75" t="e">
        <f t="shared" si="112"/>
        <v>#DIV/0!</v>
      </c>
      <c r="AE156" s="112" t="s">
        <v>504</v>
      </c>
      <c r="AF156" s="113" t="str">
        <f t="shared" si="113"/>
        <v/>
      </c>
      <c r="AG156" s="76" t="str">
        <f t="shared" si="116"/>
        <v/>
      </c>
      <c r="AH156" s="7" t="b">
        <f t="shared" si="117"/>
        <v>1</v>
      </c>
      <c r="AJ156" s="7" t="e">
        <f t="shared" si="114"/>
        <v>#N/A</v>
      </c>
      <c r="AK156" s="7" t="e">
        <f>#REF!&amp;#REF!&amp;#REF!&amp;#REF!&amp;#REF!&amp;#REF!&amp;#REF!&amp;#REF!</f>
        <v>#REF!</v>
      </c>
      <c r="AL156" s="74" t="e">
        <f t="shared" si="115"/>
        <v>#N/A</v>
      </c>
    </row>
    <row r="157" spans="1:38" x14ac:dyDescent="0.25">
      <c r="A157" s="7" t="e">
        <v>#N/A</v>
      </c>
      <c r="B157" s="19"/>
      <c r="C157" s="8"/>
      <c r="D157" s="37"/>
      <c r="F157" s="69"/>
      <c r="G157" s="81"/>
      <c r="H157" s="69"/>
      <c r="I157" s="69"/>
      <c r="J157" s="69"/>
      <c r="K157" s="69"/>
      <c r="L157" s="69"/>
      <c r="M157" s="69"/>
      <c r="O157" s="68" t="e">
        <f t="shared" si="99"/>
        <v>#N/A</v>
      </c>
      <c r="P157" s="117" t="e">
        <f t="shared" si="100"/>
        <v>#N/A</v>
      </c>
      <c r="Q157" s="72" t="e">
        <f t="shared" si="101"/>
        <v>#N/A</v>
      </c>
      <c r="R157" s="72">
        <f t="shared" si="102"/>
        <v>0</v>
      </c>
      <c r="S157" s="72">
        <f t="shared" si="103"/>
        <v>0</v>
      </c>
      <c r="T157" s="73">
        <f t="shared" si="104"/>
        <v>0</v>
      </c>
      <c r="U157" s="73" t="e">
        <f t="shared" si="105"/>
        <v>#N/A</v>
      </c>
      <c r="V157" s="73">
        <f t="shared" si="106"/>
        <v>0</v>
      </c>
      <c r="W157" s="78"/>
      <c r="X157" s="76" t="e">
        <f t="shared" si="107"/>
        <v>#N/A</v>
      </c>
      <c r="Y157" s="114" t="e">
        <f t="shared" si="108"/>
        <v>#N/A</v>
      </c>
      <c r="Z157" s="115" t="e">
        <f t="shared" si="109"/>
        <v>#N/A</v>
      </c>
      <c r="AA157" s="75" t="e">
        <f t="shared" si="110"/>
        <v>#N/A</v>
      </c>
      <c r="AB157" s="75" t="e">
        <f t="shared" si="111"/>
        <v>#DIV/0!</v>
      </c>
      <c r="AC157" s="75" t="e">
        <f t="shared" si="112"/>
        <v>#DIV/0!</v>
      </c>
      <c r="AE157" s="112" t="s">
        <v>505</v>
      </c>
      <c r="AF157" s="113" t="str">
        <f t="shared" si="113"/>
        <v/>
      </c>
      <c r="AG157" s="76" t="str">
        <f t="shared" si="116"/>
        <v/>
      </c>
      <c r="AH157" s="7" t="b">
        <f t="shared" si="117"/>
        <v>1</v>
      </c>
      <c r="AJ157" s="7" t="e">
        <f t="shared" si="114"/>
        <v>#N/A</v>
      </c>
      <c r="AK157" s="7" t="e">
        <f>#REF!&amp;#REF!&amp;#REF!&amp;#REF!&amp;#REF!&amp;#REF!&amp;#REF!&amp;#REF!</f>
        <v>#REF!</v>
      </c>
      <c r="AL157" s="74" t="e">
        <f t="shared" si="115"/>
        <v>#N/A</v>
      </c>
    </row>
    <row r="158" spans="1:38" x14ac:dyDescent="0.25">
      <c r="A158" s="7" t="e">
        <v>#N/A</v>
      </c>
      <c r="B158" s="19"/>
      <c r="C158" s="8"/>
      <c r="D158" s="37"/>
      <c r="F158" s="69"/>
      <c r="G158" s="81"/>
      <c r="H158" s="69"/>
      <c r="I158" s="69"/>
      <c r="J158" s="69"/>
      <c r="K158" s="69"/>
      <c r="L158" s="69"/>
      <c r="M158" s="69"/>
      <c r="O158" s="68" t="e">
        <f t="shared" si="99"/>
        <v>#N/A</v>
      </c>
      <c r="P158" s="117" t="e">
        <f t="shared" si="100"/>
        <v>#N/A</v>
      </c>
      <c r="Q158" s="72" t="e">
        <f t="shared" si="101"/>
        <v>#N/A</v>
      </c>
      <c r="R158" s="72">
        <f t="shared" si="102"/>
        <v>0</v>
      </c>
      <c r="S158" s="72">
        <f t="shared" si="103"/>
        <v>0</v>
      </c>
      <c r="T158" s="73">
        <f t="shared" si="104"/>
        <v>0</v>
      </c>
      <c r="U158" s="73" t="e">
        <f t="shared" si="105"/>
        <v>#N/A</v>
      </c>
      <c r="V158" s="73">
        <f t="shared" si="106"/>
        <v>0</v>
      </c>
      <c r="W158" s="78"/>
      <c r="X158" s="76" t="e">
        <f t="shared" si="107"/>
        <v>#N/A</v>
      </c>
      <c r="Y158" s="114" t="e">
        <f t="shared" si="108"/>
        <v>#N/A</v>
      </c>
      <c r="Z158" s="115" t="e">
        <f t="shared" si="109"/>
        <v>#N/A</v>
      </c>
      <c r="AA158" s="75" t="e">
        <f t="shared" si="110"/>
        <v>#N/A</v>
      </c>
      <c r="AB158" s="75" t="e">
        <f t="shared" si="111"/>
        <v>#DIV/0!</v>
      </c>
      <c r="AC158" s="75" t="e">
        <f t="shared" si="112"/>
        <v>#DIV/0!</v>
      </c>
      <c r="AE158" s="112" t="s">
        <v>506</v>
      </c>
      <c r="AF158" s="113" t="str">
        <f t="shared" si="113"/>
        <v/>
      </c>
      <c r="AG158" s="76" t="str">
        <f t="shared" si="116"/>
        <v/>
      </c>
      <c r="AH158" s="7" t="b">
        <f t="shared" si="117"/>
        <v>1</v>
      </c>
      <c r="AJ158" s="7" t="e">
        <f t="shared" si="114"/>
        <v>#N/A</v>
      </c>
      <c r="AK158" s="7" t="e">
        <f>#REF!&amp;#REF!&amp;#REF!&amp;#REF!&amp;#REF!&amp;#REF!&amp;#REF!&amp;#REF!</f>
        <v>#REF!</v>
      </c>
      <c r="AL158" s="74" t="e">
        <f t="shared" si="115"/>
        <v>#N/A</v>
      </c>
    </row>
    <row r="159" spans="1:38" x14ac:dyDescent="0.25">
      <c r="A159" s="7" t="e">
        <v>#N/A</v>
      </c>
      <c r="B159" s="19"/>
      <c r="C159" s="8"/>
      <c r="D159" s="37"/>
      <c r="F159" s="69"/>
      <c r="G159" s="81"/>
      <c r="H159" s="69"/>
      <c r="I159" s="69"/>
      <c r="J159" s="69"/>
      <c r="K159" s="69"/>
      <c r="L159" s="69"/>
      <c r="M159" s="69"/>
      <c r="O159" s="68" t="e">
        <f t="shared" si="99"/>
        <v>#N/A</v>
      </c>
      <c r="P159" s="117" t="e">
        <f t="shared" si="100"/>
        <v>#N/A</v>
      </c>
      <c r="Q159" s="72" t="e">
        <f t="shared" si="101"/>
        <v>#N/A</v>
      </c>
      <c r="R159" s="72">
        <f t="shared" si="102"/>
        <v>0</v>
      </c>
      <c r="S159" s="72">
        <f t="shared" si="103"/>
        <v>0</v>
      </c>
      <c r="T159" s="73">
        <f t="shared" si="104"/>
        <v>0</v>
      </c>
      <c r="U159" s="73" t="e">
        <f t="shared" si="105"/>
        <v>#N/A</v>
      </c>
      <c r="V159" s="73">
        <f t="shared" si="106"/>
        <v>0</v>
      </c>
      <c r="W159" s="78"/>
      <c r="X159" s="76" t="e">
        <f t="shared" si="107"/>
        <v>#N/A</v>
      </c>
      <c r="Y159" s="114" t="e">
        <f t="shared" si="108"/>
        <v>#N/A</v>
      </c>
      <c r="Z159" s="115" t="e">
        <f t="shared" si="109"/>
        <v>#N/A</v>
      </c>
      <c r="AA159" s="75" t="e">
        <f t="shared" si="110"/>
        <v>#N/A</v>
      </c>
      <c r="AB159" s="75" t="e">
        <f t="shared" si="111"/>
        <v>#DIV/0!</v>
      </c>
      <c r="AC159" s="75" t="e">
        <f t="shared" si="112"/>
        <v>#DIV/0!</v>
      </c>
      <c r="AE159" s="112" t="s">
        <v>507</v>
      </c>
      <c r="AF159" s="113" t="str">
        <f t="shared" si="113"/>
        <v/>
      </c>
      <c r="AG159" s="76" t="str">
        <f t="shared" si="116"/>
        <v/>
      </c>
      <c r="AH159" s="7" t="b">
        <f t="shared" si="117"/>
        <v>1</v>
      </c>
      <c r="AJ159" s="7" t="e">
        <f t="shared" si="114"/>
        <v>#N/A</v>
      </c>
      <c r="AK159" s="7" t="e">
        <f>#REF!&amp;#REF!&amp;#REF!&amp;#REF!&amp;#REF!&amp;#REF!&amp;#REF!&amp;#REF!</f>
        <v>#REF!</v>
      </c>
      <c r="AL159" s="74" t="e">
        <f t="shared" si="115"/>
        <v>#N/A</v>
      </c>
    </row>
    <row r="160" spans="1:38" x14ac:dyDescent="0.25">
      <c r="A160" s="131" t="e">
        <v>#N/A</v>
      </c>
      <c r="B160" s="85"/>
      <c r="C160" s="132"/>
      <c r="D160" s="86"/>
      <c r="F160" s="69"/>
      <c r="G160" s="81"/>
      <c r="H160" s="69"/>
      <c r="I160" s="69"/>
      <c r="J160" s="69"/>
      <c r="K160" s="69"/>
      <c r="L160" s="69"/>
      <c r="M160" s="69"/>
      <c r="O160" s="68" t="e">
        <f t="shared" si="99"/>
        <v>#N/A</v>
      </c>
      <c r="P160" s="117" t="e">
        <f t="shared" si="100"/>
        <v>#N/A</v>
      </c>
      <c r="Q160" s="72" t="e">
        <f t="shared" si="101"/>
        <v>#N/A</v>
      </c>
      <c r="R160" s="72">
        <f t="shared" si="102"/>
        <v>0</v>
      </c>
      <c r="S160" s="72">
        <f t="shared" si="103"/>
        <v>0</v>
      </c>
      <c r="T160" s="73">
        <f t="shared" si="104"/>
        <v>0</v>
      </c>
      <c r="U160" s="73" t="e">
        <f t="shared" si="105"/>
        <v>#N/A</v>
      </c>
      <c r="V160" s="73">
        <f t="shared" si="106"/>
        <v>0</v>
      </c>
      <c r="W160" s="78"/>
      <c r="X160" s="76" t="e">
        <f t="shared" si="107"/>
        <v>#N/A</v>
      </c>
      <c r="Y160" s="114" t="e">
        <f t="shared" si="108"/>
        <v>#N/A</v>
      </c>
      <c r="Z160" s="115" t="e">
        <f t="shared" si="109"/>
        <v>#N/A</v>
      </c>
      <c r="AA160" s="75" t="e">
        <f t="shared" si="110"/>
        <v>#N/A</v>
      </c>
      <c r="AB160" s="75" t="e">
        <f t="shared" si="111"/>
        <v>#DIV/0!</v>
      </c>
      <c r="AC160" s="75" t="e">
        <f t="shared" si="112"/>
        <v>#DIV/0!</v>
      </c>
      <c r="AE160" s="112" t="s">
        <v>508</v>
      </c>
      <c r="AF160" s="113" t="str">
        <f t="shared" si="113"/>
        <v/>
      </c>
      <c r="AG160" s="76" t="str">
        <f t="shared" si="116"/>
        <v/>
      </c>
      <c r="AH160" s="7" t="b">
        <f t="shared" si="117"/>
        <v>1</v>
      </c>
      <c r="AJ160" s="7" t="e">
        <f t="shared" si="114"/>
        <v>#N/A</v>
      </c>
      <c r="AK160" s="7" t="e">
        <f>#REF!&amp;#REF!&amp;#REF!&amp;#REF!&amp;#REF!&amp;#REF!&amp;#REF!&amp;#REF!</f>
        <v>#REF!</v>
      </c>
      <c r="AL160" s="74" t="e">
        <f t="shared" si="115"/>
        <v>#N/A</v>
      </c>
    </row>
    <row r="161" spans="1:38" x14ac:dyDescent="0.25">
      <c r="A161" s="7" t="e">
        <v>#N/A</v>
      </c>
      <c r="B161" s="19"/>
      <c r="C161" s="8"/>
      <c r="D161" s="37"/>
      <c r="F161" s="69"/>
      <c r="G161" s="81"/>
      <c r="H161" s="69"/>
      <c r="I161" s="69"/>
      <c r="J161" s="69"/>
      <c r="K161" s="69"/>
      <c r="L161" s="77"/>
      <c r="M161" s="77"/>
      <c r="O161" s="68" t="e">
        <f t="shared" si="99"/>
        <v>#N/A</v>
      </c>
      <c r="P161" s="117" t="e">
        <f t="shared" si="100"/>
        <v>#N/A</v>
      </c>
      <c r="Q161" s="72" t="e">
        <f t="shared" si="101"/>
        <v>#N/A</v>
      </c>
      <c r="R161" s="72">
        <f t="shared" si="102"/>
        <v>0</v>
      </c>
      <c r="S161" s="72">
        <f t="shared" si="103"/>
        <v>0</v>
      </c>
      <c r="T161" s="73">
        <f t="shared" si="104"/>
        <v>0</v>
      </c>
      <c r="U161" s="73" t="e">
        <f t="shared" si="105"/>
        <v>#N/A</v>
      </c>
      <c r="V161" s="73">
        <f t="shared" si="106"/>
        <v>0</v>
      </c>
      <c r="W161" s="78"/>
      <c r="X161" s="76" t="e">
        <f t="shared" si="107"/>
        <v>#N/A</v>
      </c>
      <c r="Y161" s="114" t="e">
        <f t="shared" si="108"/>
        <v>#N/A</v>
      </c>
      <c r="Z161" s="115" t="e">
        <f t="shared" si="109"/>
        <v>#N/A</v>
      </c>
      <c r="AA161" s="75" t="e">
        <f t="shared" si="110"/>
        <v>#N/A</v>
      </c>
      <c r="AB161" s="75" t="e">
        <f t="shared" si="111"/>
        <v>#DIV/0!</v>
      </c>
      <c r="AC161" s="75" t="e">
        <f t="shared" si="112"/>
        <v>#DIV/0!</v>
      </c>
      <c r="AE161" s="112" t="s">
        <v>509</v>
      </c>
      <c r="AF161" s="113" t="str">
        <f t="shared" si="113"/>
        <v/>
      </c>
      <c r="AG161" s="76" t="str">
        <f t="shared" si="116"/>
        <v/>
      </c>
      <c r="AH161" s="7" t="b">
        <f t="shared" si="117"/>
        <v>1</v>
      </c>
      <c r="AJ161" s="7" t="e">
        <f t="shared" si="114"/>
        <v>#N/A</v>
      </c>
      <c r="AK161" s="7" t="e">
        <f>#REF!&amp;#REF!&amp;#REF!&amp;#REF!&amp;#REF!&amp;#REF!&amp;#REF!&amp;#REF!</f>
        <v>#REF!</v>
      </c>
      <c r="AL161" s="74" t="e">
        <f t="shared" si="115"/>
        <v>#N/A</v>
      </c>
    </row>
    <row r="162" spans="1:38" x14ac:dyDescent="0.25">
      <c r="A162" s="7" t="e">
        <v>#N/A</v>
      </c>
      <c r="B162" s="19"/>
      <c r="C162" s="8"/>
      <c r="D162" s="37"/>
      <c r="F162" s="69"/>
      <c r="G162" s="81"/>
      <c r="H162" s="69"/>
      <c r="I162" s="69"/>
      <c r="J162" s="69"/>
      <c r="K162" s="69"/>
      <c r="L162" s="77"/>
      <c r="M162" s="77"/>
      <c r="O162" s="68" t="e">
        <f t="shared" si="99"/>
        <v>#N/A</v>
      </c>
      <c r="P162" s="117" t="e">
        <f t="shared" si="100"/>
        <v>#N/A</v>
      </c>
      <c r="Q162" s="72" t="e">
        <f t="shared" si="101"/>
        <v>#N/A</v>
      </c>
      <c r="R162" s="72">
        <f t="shared" si="102"/>
        <v>0</v>
      </c>
      <c r="S162" s="72">
        <f t="shared" si="103"/>
        <v>0</v>
      </c>
      <c r="T162" s="73">
        <f t="shared" si="104"/>
        <v>0</v>
      </c>
      <c r="U162" s="73" t="e">
        <f t="shared" si="105"/>
        <v>#N/A</v>
      </c>
      <c r="V162" s="73">
        <f t="shared" si="106"/>
        <v>0</v>
      </c>
      <c r="W162" s="78"/>
      <c r="X162" s="76" t="e">
        <f t="shared" si="107"/>
        <v>#N/A</v>
      </c>
      <c r="Y162" s="114" t="e">
        <f t="shared" si="108"/>
        <v>#N/A</v>
      </c>
      <c r="Z162" s="115" t="e">
        <f t="shared" si="109"/>
        <v>#N/A</v>
      </c>
      <c r="AA162" s="75" t="e">
        <f t="shared" si="110"/>
        <v>#N/A</v>
      </c>
      <c r="AB162" s="75" t="e">
        <f t="shared" si="111"/>
        <v>#DIV/0!</v>
      </c>
      <c r="AC162" s="75" t="e">
        <f t="shared" si="112"/>
        <v>#DIV/0!</v>
      </c>
      <c r="AE162" s="112" t="s">
        <v>475</v>
      </c>
      <c r="AF162" s="113" t="str">
        <f t="shared" si="113"/>
        <v/>
      </c>
      <c r="AG162" s="76" t="str">
        <f t="shared" si="116"/>
        <v/>
      </c>
      <c r="AH162" s="7" t="b">
        <f t="shared" si="117"/>
        <v>1</v>
      </c>
      <c r="AJ162" s="7" t="e">
        <f t="shared" si="114"/>
        <v>#N/A</v>
      </c>
      <c r="AK162" s="7" t="e">
        <f>#REF!&amp;#REF!&amp;#REF!&amp;#REF!&amp;#REF!&amp;#REF!&amp;#REF!&amp;#REF!</f>
        <v>#REF!</v>
      </c>
      <c r="AL162" s="74" t="e">
        <f t="shared" si="115"/>
        <v>#N/A</v>
      </c>
    </row>
    <row r="163" spans="1:38" x14ac:dyDescent="0.25">
      <c r="A163" s="7" t="e">
        <v>#N/A</v>
      </c>
      <c r="B163" s="48"/>
      <c r="C163" s="49"/>
      <c r="D163" s="37"/>
      <c r="F163" s="69"/>
      <c r="G163" s="81"/>
      <c r="H163" s="69"/>
      <c r="I163" s="69"/>
      <c r="J163" s="69"/>
      <c r="K163" s="69"/>
      <c r="L163" s="77"/>
      <c r="M163" s="77"/>
      <c r="O163" s="68" t="e">
        <f t="shared" si="99"/>
        <v>#N/A</v>
      </c>
      <c r="P163" s="117" t="e">
        <f t="shared" si="100"/>
        <v>#N/A</v>
      </c>
      <c r="Q163" s="72" t="e">
        <f t="shared" si="101"/>
        <v>#N/A</v>
      </c>
      <c r="R163" s="72">
        <f t="shared" si="102"/>
        <v>0</v>
      </c>
      <c r="S163" s="72">
        <f t="shared" si="103"/>
        <v>0</v>
      </c>
      <c r="T163" s="73">
        <f t="shared" si="104"/>
        <v>0</v>
      </c>
      <c r="U163" s="73" t="e">
        <f t="shared" si="105"/>
        <v>#N/A</v>
      </c>
      <c r="V163" s="73">
        <f t="shared" si="106"/>
        <v>0</v>
      </c>
      <c r="W163" s="78"/>
      <c r="X163" s="76" t="e">
        <f t="shared" si="107"/>
        <v>#N/A</v>
      </c>
      <c r="Y163" s="114" t="e">
        <f t="shared" si="108"/>
        <v>#N/A</v>
      </c>
      <c r="Z163" s="115" t="e">
        <f t="shared" si="109"/>
        <v>#N/A</v>
      </c>
      <c r="AA163" s="75" t="e">
        <f t="shared" si="110"/>
        <v>#N/A</v>
      </c>
      <c r="AB163" s="75" t="e">
        <f t="shared" si="111"/>
        <v>#DIV/0!</v>
      </c>
      <c r="AC163" s="75" t="e">
        <f t="shared" si="112"/>
        <v>#DIV/0!</v>
      </c>
      <c r="AE163" s="112" t="s">
        <v>510</v>
      </c>
      <c r="AF163" s="113" t="str">
        <f t="shared" si="113"/>
        <v/>
      </c>
      <c r="AG163" s="76" t="str">
        <f t="shared" si="116"/>
        <v/>
      </c>
      <c r="AH163" s="7" t="b">
        <f t="shared" si="117"/>
        <v>1</v>
      </c>
      <c r="AJ163" s="7" t="e">
        <f t="shared" si="114"/>
        <v>#N/A</v>
      </c>
      <c r="AK163" s="7" t="e">
        <f>#REF!&amp;#REF!&amp;#REF!&amp;#REF!&amp;#REF!&amp;#REF!&amp;#REF!&amp;#REF!</f>
        <v>#REF!</v>
      </c>
      <c r="AL163" s="74" t="e">
        <f t="shared" si="115"/>
        <v>#N/A</v>
      </c>
    </row>
    <row r="164" spans="1:38" x14ac:dyDescent="0.25">
      <c r="A164" s="7" t="e">
        <v>#N/A</v>
      </c>
      <c r="B164" s="19"/>
      <c r="C164" s="8"/>
      <c r="D164" s="37"/>
      <c r="F164" s="69"/>
      <c r="G164" s="81"/>
      <c r="H164" s="69"/>
      <c r="I164" s="69"/>
      <c r="J164" s="69"/>
      <c r="K164" s="69"/>
      <c r="L164" s="77"/>
      <c r="M164" s="77"/>
      <c r="O164" s="68" t="e">
        <f t="shared" si="99"/>
        <v>#N/A</v>
      </c>
      <c r="P164" s="117" t="e">
        <f t="shared" si="100"/>
        <v>#N/A</v>
      </c>
      <c r="Q164" s="72" t="e">
        <f t="shared" si="101"/>
        <v>#N/A</v>
      </c>
      <c r="R164" s="72">
        <f t="shared" si="102"/>
        <v>0</v>
      </c>
      <c r="S164" s="72">
        <f t="shared" si="103"/>
        <v>0</v>
      </c>
      <c r="T164" s="73">
        <f t="shared" si="104"/>
        <v>0</v>
      </c>
      <c r="U164" s="73" t="e">
        <f t="shared" si="105"/>
        <v>#N/A</v>
      </c>
      <c r="V164" s="73">
        <f t="shared" si="106"/>
        <v>0</v>
      </c>
      <c r="W164" s="78"/>
      <c r="X164" s="76" t="e">
        <f t="shared" si="107"/>
        <v>#N/A</v>
      </c>
      <c r="Y164" s="114" t="e">
        <f t="shared" si="108"/>
        <v>#N/A</v>
      </c>
      <c r="Z164" s="115" t="e">
        <f t="shared" si="109"/>
        <v>#N/A</v>
      </c>
      <c r="AA164" s="75" t="e">
        <f t="shared" si="110"/>
        <v>#N/A</v>
      </c>
      <c r="AB164" s="75" t="e">
        <f t="shared" si="111"/>
        <v>#DIV/0!</v>
      </c>
      <c r="AC164" s="75" t="e">
        <f t="shared" si="112"/>
        <v>#DIV/0!</v>
      </c>
      <c r="AE164" s="112" t="s">
        <v>477</v>
      </c>
      <c r="AF164" s="113" t="str">
        <f t="shared" si="113"/>
        <v/>
      </c>
      <c r="AG164" s="76" t="str">
        <f t="shared" si="116"/>
        <v/>
      </c>
      <c r="AH164" s="7" t="b">
        <f t="shared" si="117"/>
        <v>1</v>
      </c>
      <c r="AJ164" s="7" t="e">
        <f t="shared" si="114"/>
        <v>#N/A</v>
      </c>
      <c r="AK164" s="7" t="e">
        <f>#REF!&amp;#REF!&amp;#REF!&amp;#REF!&amp;#REF!&amp;#REF!&amp;#REF!&amp;#REF!</f>
        <v>#REF!</v>
      </c>
      <c r="AL164" s="74" t="e">
        <f t="shared" si="115"/>
        <v>#N/A</v>
      </c>
    </row>
    <row r="165" spans="1:38" x14ac:dyDescent="0.25">
      <c r="A165" s="7" t="e">
        <v>#N/A</v>
      </c>
      <c r="B165" s="19"/>
      <c r="C165" s="8"/>
      <c r="D165" s="37"/>
      <c r="F165" s="69"/>
      <c r="G165" s="81"/>
      <c r="H165" s="69"/>
      <c r="I165" s="69"/>
      <c r="J165" s="69"/>
      <c r="K165" s="69"/>
      <c r="L165" s="77"/>
      <c r="M165" s="77"/>
      <c r="O165" s="68" t="e">
        <f t="shared" si="99"/>
        <v>#N/A</v>
      </c>
      <c r="P165" s="117" t="e">
        <f t="shared" si="100"/>
        <v>#N/A</v>
      </c>
      <c r="Q165" s="72" t="e">
        <f t="shared" si="101"/>
        <v>#N/A</v>
      </c>
      <c r="R165" s="72">
        <f t="shared" si="102"/>
        <v>0</v>
      </c>
      <c r="S165" s="72">
        <f t="shared" si="103"/>
        <v>0</v>
      </c>
      <c r="T165" s="73">
        <f t="shared" si="104"/>
        <v>0</v>
      </c>
      <c r="U165" s="73" t="e">
        <f t="shared" si="105"/>
        <v>#N/A</v>
      </c>
      <c r="V165" s="73">
        <f t="shared" si="106"/>
        <v>0</v>
      </c>
      <c r="W165" s="78"/>
      <c r="X165" s="76" t="e">
        <f t="shared" si="107"/>
        <v>#N/A</v>
      </c>
      <c r="Y165" s="114" t="e">
        <f t="shared" si="108"/>
        <v>#N/A</v>
      </c>
      <c r="Z165" s="115" t="e">
        <f t="shared" si="109"/>
        <v>#N/A</v>
      </c>
      <c r="AA165" s="75" t="e">
        <f t="shared" si="110"/>
        <v>#N/A</v>
      </c>
      <c r="AB165" s="75" t="e">
        <f t="shared" si="111"/>
        <v>#DIV/0!</v>
      </c>
      <c r="AC165" s="75" t="e">
        <f t="shared" si="112"/>
        <v>#DIV/0!</v>
      </c>
      <c r="AE165" s="112" t="s">
        <v>511</v>
      </c>
      <c r="AF165" s="113" t="str">
        <f t="shared" si="113"/>
        <v/>
      </c>
      <c r="AG165" s="76" t="str">
        <f t="shared" si="116"/>
        <v/>
      </c>
      <c r="AH165" s="7" t="b">
        <f t="shared" si="117"/>
        <v>1</v>
      </c>
      <c r="AJ165" s="7" t="e">
        <f t="shared" si="114"/>
        <v>#N/A</v>
      </c>
      <c r="AK165" s="7" t="e">
        <f>#REF!&amp;#REF!&amp;#REF!&amp;#REF!&amp;#REF!&amp;#REF!&amp;#REF!&amp;#REF!</f>
        <v>#REF!</v>
      </c>
      <c r="AL165" s="74" t="e">
        <f t="shared" si="115"/>
        <v>#N/A</v>
      </c>
    </row>
    <row r="166" spans="1:38" x14ac:dyDescent="0.25">
      <c r="A166" s="7" t="e">
        <v>#N/A</v>
      </c>
      <c r="B166" s="19"/>
      <c r="C166" s="8"/>
      <c r="D166" s="37"/>
      <c r="F166" s="69"/>
      <c r="G166" s="81"/>
      <c r="H166" s="69"/>
      <c r="I166" s="69"/>
      <c r="J166" s="69"/>
      <c r="K166" s="69"/>
      <c r="L166" s="77"/>
      <c r="M166" s="77"/>
      <c r="O166" s="68" t="e">
        <f t="shared" si="99"/>
        <v>#N/A</v>
      </c>
      <c r="P166" s="117" t="e">
        <f t="shared" si="100"/>
        <v>#N/A</v>
      </c>
      <c r="Q166" s="72" t="e">
        <f t="shared" si="101"/>
        <v>#N/A</v>
      </c>
      <c r="R166" s="72">
        <f t="shared" si="102"/>
        <v>0</v>
      </c>
      <c r="S166" s="72">
        <f t="shared" si="103"/>
        <v>0</v>
      </c>
      <c r="T166" s="73">
        <f t="shared" si="104"/>
        <v>0</v>
      </c>
      <c r="U166" s="73" t="e">
        <f t="shared" si="105"/>
        <v>#N/A</v>
      </c>
      <c r="V166" s="73">
        <f t="shared" si="106"/>
        <v>0</v>
      </c>
      <c r="W166" s="78"/>
      <c r="X166" s="76" t="e">
        <f t="shared" si="107"/>
        <v>#N/A</v>
      </c>
      <c r="Y166" s="114" t="e">
        <f t="shared" si="108"/>
        <v>#N/A</v>
      </c>
      <c r="Z166" s="115" t="e">
        <f t="shared" si="109"/>
        <v>#N/A</v>
      </c>
      <c r="AA166" s="75" t="e">
        <f t="shared" si="110"/>
        <v>#N/A</v>
      </c>
      <c r="AB166" s="75" t="e">
        <f t="shared" si="111"/>
        <v>#DIV/0!</v>
      </c>
      <c r="AC166" s="75" t="e">
        <f t="shared" si="112"/>
        <v>#DIV/0!</v>
      </c>
      <c r="AE166" s="112" t="s">
        <v>512</v>
      </c>
      <c r="AF166" s="113" t="str">
        <f t="shared" si="113"/>
        <v/>
      </c>
      <c r="AG166" s="76" t="str">
        <f t="shared" si="116"/>
        <v/>
      </c>
      <c r="AH166" s="7" t="b">
        <f t="shared" si="117"/>
        <v>1</v>
      </c>
      <c r="AJ166" s="7" t="e">
        <f t="shared" si="114"/>
        <v>#N/A</v>
      </c>
      <c r="AK166" s="7" t="e">
        <f>#REF!&amp;#REF!&amp;#REF!&amp;#REF!&amp;#REF!&amp;#REF!&amp;#REF!&amp;#REF!</f>
        <v>#REF!</v>
      </c>
      <c r="AL166" s="74" t="e">
        <f t="shared" si="115"/>
        <v>#N/A</v>
      </c>
    </row>
    <row r="167" spans="1:38" x14ac:dyDescent="0.25">
      <c r="A167" s="7" t="e">
        <v>#N/A</v>
      </c>
      <c r="B167" s="19"/>
      <c r="C167" s="8"/>
      <c r="D167" s="37"/>
      <c r="F167" s="69"/>
      <c r="G167" s="81"/>
      <c r="H167" s="69"/>
      <c r="I167" s="69"/>
      <c r="J167" s="69"/>
      <c r="K167" s="69"/>
      <c r="L167" s="77"/>
      <c r="M167" s="77"/>
      <c r="O167" s="68" t="e">
        <f t="shared" si="99"/>
        <v>#N/A</v>
      </c>
      <c r="P167" s="117" t="e">
        <f t="shared" si="100"/>
        <v>#N/A</v>
      </c>
      <c r="Q167" s="72" t="e">
        <f t="shared" si="101"/>
        <v>#N/A</v>
      </c>
      <c r="R167" s="72">
        <f t="shared" si="102"/>
        <v>0</v>
      </c>
      <c r="S167" s="72">
        <f t="shared" si="103"/>
        <v>0</v>
      </c>
      <c r="T167" s="73">
        <f t="shared" si="104"/>
        <v>0</v>
      </c>
      <c r="U167" s="73" t="e">
        <f t="shared" si="105"/>
        <v>#N/A</v>
      </c>
      <c r="V167" s="73">
        <f t="shared" si="106"/>
        <v>0</v>
      </c>
      <c r="W167" s="78"/>
      <c r="X167" s="76" t="e">
        <f t="shared" si="107"/>
        <v>#N/A</v>
      </c>
      <c r="Y167" s="114" t="e">
        <f t="shared" si="108"/>
        <v>#N/A</v>
      </c>
      <c r="Z167" s="115" t="e">
        <f t="shared" si="109"/>
        <v>#N/A</v>
      </c>
      <c r="AA167" s="75" t="e">
        <f t="shared" si="110"/>
        <v>#N/A</v>
      </c>
      <c r="AB167" s="75" t="e">
        <f t="shared" si="111"/>
        <v>#DIV/0!</v>
      </c>
      <c r="AC167" s="75" t="e">
        <f t="shared" si="112"/>
        <v>#DIV/0!</v>
      </c>
      <c r="AE167" s="112" t="s">
        <v>513</v>
      </c>
      <c r="AF167" s="113" t="str">
        <f t="shared" si="113"/>
        <v/>
      </c>
      <c r="AG167" s="76" t="str">
        <f t="shared" si="116"/>
        <v/>
      </c>
      <c r="AH167" s="7" t="b">
        <f t="shared" si="117"/>
        <v>1</v>
      </c>
      <c r="AJ167" s="7" t="e">
        <f t="shared" si="114"/>
        <v>#N/A</v>
      </c>
      <c r="AK167" s="7" t="e">
        <f>#REF!&amp;#REF!&amp;#REF!&amp;#REF!&amp;#REF!&amp;#REF!&amp;#REF!&amp;#REF!</f>
        <v>#REF!</v>
      </c>
      <c r="AL167" s="74" t="e">
        <f t="shared" si="115"/>
        <v>#N/A</v>
      </c>
    </row>
    <row r="168" spans="1:38" x14ac:dyDescent="0.25">
      <c r="A168" s="7" t="e">
        <v>#N/A</v>
      </c>
      <c r="B168" s="19"/>
      <c r="C168" s="8"/>
      <c r="D168" s="37"/>
      <c r="F168" s="69"/>
      <c r="G168" s="81"/>
      <c r="H168" s="69"/>
      <c r="I168" s="69"/>
      <c r="J168" s="69"/>
      <c r="K168" s="69"/>
      <c r="L168" s="77"/>
      <c r="M168" s="77"/>
      <c r="O168" s="68" t="e">
        <f t="shared" si="99"/>
        <v>#N/A</v>
      </c>
      <c r="P168" s="117" t="e">
        <f t="shared" si="100"/>
        <v>#N/A</v>
      </c>
      <c r="Q168" s="72" t="e">
        <f t="shared" si="101"/>
        <v>#N/A</v>
      </c>
      <c r="R168" s="72">
        <f t="shared" si="102"/>
        <v>0</v>
      </c>
      <c r="S168" s="72">
        <f t="shared" si="103"/>
        <v>0</v>
      </c>
      <c r="T168" s="73">
        <f t="shared" si="104"/>
        <v>0</v>
      </c>
      <c r="U168" s="73" t="e">
        <f t="shared" si="105"/>
        <v>#N/A</v>
      </c>
      <c r="V168" s="73">
        <f t="shared" si="106"/>
        <v>0</v>
      </c>
      <c r="W168" s="78"/>
      <c r="X168" s="76" t="e">
        <f t="shared" si="107"/>
        <v>#N/A</v>
      </c>
      <c r="Y168" s="114" t="e">
        <f t="shared" si="108"/>
        <v>#N/A</v>
      </c>
      <c r="Z168" s="115" t="e">
        <f t="shared" si="109"/>
        <v>#N/A</v>
      </c>
      <c r="AA168" s="75" t="e">
        <f t="shared" si="110"/>
        <v>#N/A</v>
      </c>
      <c r="AB168" s="75" t="e">
        <f t="shared" si="111"/>
        <v>#DIV/0!</v>
      </c>
      <c r="AC168" s="75" t="e">
        <f t="shared" si="112"/>
        <v>#DIV/0!</v>
      </c>
      <c r="AE168" s="112" t="s">
        <v>514</v>
      </c>
      <c r="AF168" s="113" t="str">
        <f t="shared" si="113"/>
        <v/>
      </c>
      <c r="AG168" s="76" t="str">
        <f t="shared" si="116"/>
        <v/>
      </c>
      <c r="AH168" s="7" t="b">
        <f t="shared" si="117"/>
        <v>1</v>
      </c>
      <c r="AJ168" s="7" t="e">
        <f t="shared" si="114"/>
        <v>#N/A</v>
      </c>
      <c r="AK168" s="7" t="e">
        <f>#REF!&amp;#REF!&amp;#REF!&amp;#REF!&amp;#REF!&amp;#REF!&amp;#REF!&amp;#REF!</f>
        <v>#REF!</v>
      </c>
      <c r="AL168" s="74" t="e">
        <f t="shared" si="115"/>
        <v>#N/A</v>
      </c>
    </row>
    <row r="169" spans="1:38" x14ac:dyDescent="0.25">
      <c r="A169" s="7" t="e">
        <v>#N/A</v>
      </c>
      <c r="B169" s="19"/>
      <c r="C169" s="8"/>
      <c r="D169" s="37"/>
      <c r="F169" s="69"/>
      <c r="G169" s="81"/>
      <c r="H169" s="69"/>
      <c r="I169" s="69"/>
      <c r="J169" s="69"/>
      <c r="K169" s="69"/>
      <c r="L169" s="77"/>
      <c r="M169" s="77"/>
      <c r="O169" s="68" t="e">
        <f t="shared" si="99"/>
        <v>#N/A</v>
      </c>
      <c r="P169" s="117" t="e">
        <f t="shared" si="100"/>
        <v>#N/A</v>
      </c>
      <c r="Q169" s="72" t="e">
        <f t="shared" si="101"/>
        <v>#N/A</v>
      </c>
      <c r="R169" s="72">
        <f t="shared" si="102"/>
        <v>0</v>
      </c>
      <c r="S169" s="72">
        <f t="shared" si="103"/>
        <v>0</v>
      </c>
      <c r="T169" s="73">
        <f t="shared" si="104"/>
        <v>0</v>
      </c>
      <c r="U169" s="73" t="e">
        <f t="shared" si="105"/>
        <v>#N/A</v>
      </c>
      <c r="V169" s="73">
        <f t="shared" si="106"/>
        <v>0</v>
      </c>
      <c r="W169" s="78"/>
      <c r="X169" s="76" t="e">
        <f t="shared" si="107"/>
        <v>#N/A</v>
      </c>
      <c r="Y169" s="114" t="e">
        <f t="shared" si="108"/>
        <v>#N/A</v>
      </c>
      <c r="Z169" s="115" t="e">
        <f t="shared" si="109"/>
        <v>#N/A</v>
      </c>
      <c r="AA169" s="75" t="e">
        <f t="shared" si="110"/>
        <v>#N/A</v>
      </c>
      <c r="AB169" s="75" t="e">
        <f t="shared" si="111"/>
        <v>#DIV/0!</v>
      </c>
      <c r="AC169" s="75" t="e">
        <f t="shared" si="112"/>
        <v>#DIV/0!</v>
      </c>
      <c r="AE169" s="112" t="s">
        <v>482</v>
      </c>
      <c r="AF169" s="113" t="str">
        <f t="shared" si="113"/>
        <v/>
      </c>
      <c r="AG169" s="76" t="str">
        <f t="shared" si="116"/>
        <v/>
      </c>
      <c r="AH169" s="7" t="b">
        <f t="shared" si="117"/>
        <v>1</v>
      </c>
      <c r="AJ169" s="7" t="e">
        <f t="shared" si="114"/>
        <v>#N/A</v>
      </c>
      <c r="AK169" s="7" t="e">
        <f>#REF!&amp;#REF!&amp;#REF!&amp;#REF!&amp;#REF!&amp;#REF!&amp;#REF!&amp;#REF!</f>
        <v>#REF!</v>
      </c>
      <c r="AL169" s="74" t="e">
        <f t="shared" si="115"/>
        <v>#N/A</v>
      </c>
    </row>
    <row r="170" spans="1:38" x14ac:dyDescent="0.25">
      <c r="A170" s="7" t="e">
        <v>#N/A</v>
      </c>
      <c r="B170" s="19"/>
      <c r="C170" s="8"/>
      <c r="D170" s="37"/>
      <c r="F170" s="69"/>
      <c r="G170" s="81"/>
      <c r="H170" s="69"/>
      <c r="I170" s="69"/>
      <c r="J170" s="69"/>
      <c r="K170" s="69"/>
      <c r="L170" s="77"/>
      <c r="M170" s="77"/>
      <c r="O170" s="68" t="e">
        <f t="shared" si="99"/>
        <v>#N/A</v>
      </c>
      <c r="P170" s="117" t="e">
        <f t="shared" si="100"/>
        <v>#N/A</v>
      </c>
      <c r="Q170" s="72" t="e">
        <f t="shared" si="101"/>
        <v>#N/A</v>
      </c>
      <c r="R170" s="72">
        <f t="shared" si="102"/>
        <v>0</v>
      </c>
      <c r="S170" s="72">
        <f t="shared" si="103"/>
        <v>0</v>
      </c>
      <c r="T170" s="73">
        <f t="shared" si="104"/>
        <v>0</v>
      </c>
      <c r="U170" s="73" t="e">
        <f t="shared" si="105"/>
        <v>#N/A</v>
      </c>
      <c r="V170" s="73">
        <f t="shared" si="106"/>
        <v>0</v>
      </c>
      <c r="W170" s="78"/>
      <c r="X170" s="76" t="e">
        <f t="shared" si="107"/>
        <v>#N/A</v>
      </c>
      <c r="Y170" s="114" t="e">
        <f t="shared" si="108"/>
        <v>#N/A</v>
      </c>
      <c r="Z170" s="115" t="e">
        <f t="shared" si="109"/>
        <v>#N/A</v>
      </c>
      <c r="AA170" s="75" t="e">
        <f t="shared" si="110"/>
        <v>#N/A</v>
      </c>
      <c r="AB170" s="75" t="e">
        <f t="shared" si="111"/>
        <v>#DIV/0!</v>
      </c>
      <c r="AC170" s="75" t="e">
        <f t="shared" si="112"/>
        <v>#DIV/0!</v>
      </c>
      <c r="AE170" s="112" t="s">
        <v>515</v>
      </c>
      <c r="AF170" s="113" t="str">
        <f t="shared" si="113"/>
        <v/>
      </c>
      <c r="AG170" s="76" t="str">
        <f t="shared" si="116"/>
        <v/>
      </c>
      <c r="AH170" s="7" t="b">
        <f t="shared" si="117"/>
        <v>1</v>
      </c>
      <c r="AJ170" s="7" t="e">
        <f t="shared" si="114"/>
        <v>#N/A</v>
      </c>
      <c r="AK170" s="7" t="e">
        <f>#REF!&amp;#REF!&amp;#REF!&amp;#REF!&amp;#REF!&amp;#REF!&amp;#REF!&amp;#REF!</f>
        <v>#REF!</v>
      </c>
      <c r="AL170" s="74" t="e">
        <f t="shared" si="115"/>
        <v>#N/A</v>
      </c>
    </row>
    <row r="171" spans="1:38" x14ac:dyDescent="0.25">
      <c r="A171" s="7" t="e">
        <v>#N/A</v>
      </c>
      <c r="B171" s="19"/>
      <c r="C171" s="8"/>
      <c r="D171" s="37"/>
      <c r="F171" s="69"/>
      <c r="G171" s="81"/>
      <c r="H171" s="69"/>
      <c r="I171" s="69"/>
      <c r="J171" s="69"/>
      <c r="K171" s="69"/>
      <c r="L171" s="77"/>
      <c r="M171" s="77"/>
      <c r="O171" s="68" t="e">
        <f t="shared" si="99"/>
        <v>#N/A</v>
      </c>
      <c r="P171" s="117" t="e">
        <f t="shared" si="100"/>
        <v>#N/A</v>
      </c>
      <c r="Q171" s="72" t="e">
        <f t="shared" si="101"/>
        <v>#N/A</v>
      </c>
      <c r="R171" s="72">
        <f t="shared" si="102"/>
        <v>0</v>
      </c>
      <c r="S171" s="72">
        <f t="shared" si="103"/>
        <v>0</v>
      </c>
      <c r="T171" s="73">
        <f t="shared" si="104"/>
        <v>0</v>
      </c>
      <c r="U171" s="73" t="e">
        <f t="shared" si="105"/>
        <v>#N/A</v>
      </c>
      <c r="V171" s="73">
        <f t="shared" si="106"/>
        <v>0</v>
      </c>
      <c r="W171" s="78"/>
      <c r="X171" s="76" t="e">
        <f t="shared" si="107"/>
        <v>#N/A</v>
      </c>
      <c r="Y171" s="114" t="e">
        <f t="shared" si="108"/>
        <v>#N/A</v>
      </c>
      <c r="Z171" s="115" t="e">
        <f t="shared" si="109"/>
        <v>#N/A</v>
      </c>
      <c r="AA171" s="75" t="e">
        <f t="shared" si="110"/>
        <v>#N/A</v>
      </c>
      <c r="AB171" s="75" t="e">
        <f t="shared" si="111"/>
        <v>#DIV/0!</v>
      </c>
      <c r="AC171" s="75" t="e">
        <f t="shared" si="112"/>
        <v>#DIV/0!</v>
      </c>
      <c r="AE171" s="112" t="s">
        <v>484</v>
      </c>
      <c r="AF171" s="113" t="str">
        <f t="shared" si="113"/>
        <v/>
      </c>
      <c r="AG171" s="76" t="str">
        <f t="shared" si="116"/>
        <v/>
      </c>
      <c r="AH171" s="7" t="b">
        <f t="shared" si="117"/>
        <v>1</v>
      </c>
      <c r="AJ171" s="7" t="e">
        <f t="shared" si="114"/>
        <v>#N/A</v>
      </c>
      <c r="AK171" s="7" t="e">
        <f>#REF!&amp;#REF!&amp;#REF!&amp;#REF!&amp;#REF!&amp;#REF!&amp;#REF!&amp;#REF!</f>
        <v>#REF!</v>
      </c>
      <c r="AL171" s="74" t="e">
        <f t="shared" si="115"/>
        <v>#N/A</v>
      </c>
    </row>
    <row r="172" spans="1:38" x14ac:dyDescent="0.25">
      <c r="A172" s="131" t="e">
        <v>#N/A</v>
      </c>
      <c r="B172" s="70"/>
      <c r="C172" s="93"/>
      <c r="D172" s="86"/>
      <c r="F172" s="69"/>
      <c r="G172" s="81"/>
      <c r="H172" s="69"/>
      <c r="I172" s="69"/>
      <c r="J172" s="69"/>
      <c r="K172" s="69"/>
      <c r="L172" s="77"/>
      <c r="M172" s="77"/>
      <c r="O172" s="68" t="e">
        <f t="shared" si="99"/>
        <v>#N/A</v>
      </c>
      <c r="P172" s="117" t="e">
        <f t="shared" si="100"/>
        <v>#N/A</v>
      </c>
      <c r="Q172" s="72" t="e">
        <f t="shared" si="101"/>
        <v>#N/A</v>
      </c>
      <c r="R172" s="72">
        <f t="shared" si="102"/>
        <v>0</v>
      </c>
      <c r="S172" s="72">
        <f t="shared" si="103"/>
        <v>0</v>
      </c>
      <c r="T172" s="73">
        <f t="shared" si="104"/>
        <v>0</v>
      </c>
      <c r="U172" s="73" t="e">
        <f t="shared" si="105"/>
        <v>#N/A</v>
      </c>
      <c r="V172" s="73">
        <f t="shared" si="106"/>
        <v>0</v>
      </c>
      <c r="W172" s="78"/>
      <c r="X172" s="76" t="e">
        <f t="shared" si="107"/>
        <v>#N/A</v>
      </c>
      <c r="Y172" s="114" t="e">
        <f t="shared" si="108"/>
        <v>#N/A</v>
      </c>
      <c r="Z172" s="115" t="e">
        <f t="shared" si="109"/>
        <v>#N/A</v>
      </c>
      <c r="AA172" s="75" t="e">
        <f t="shared" si="110"/>
        <v>#N/A</v>
      </c>
      <c r="AB172" s="75" t="e">
        <f t="shared" si="111"/>
        <v>#DIV/0!</v>
      </c>
      <c r="AC172" s="75" t="e">
        <f t="shared" si="112"/>
        <v>#DIV/0!</v>
      </c>
      <c r="AE172" s="112" t="s">
        <v>516</v>
      </c>
      <c r="AF172" s="113" t="str">
        <f t="shared" si="113"/>
        <v/>
      </c>
      <c r="AG172" s="76" t="str">
        <f t="shared" si="116"/>
        <v/>
      </c>
      <c r="AH172" s="7" t="b">
        <f t="shared" si="117"/>
        <v>1</v>
      </c>
      <c r="AJ172" s="7" t="e">
        <f t="shared" si="114"/>
        <v>#N/A</v>
      </c>
      <c r="AK172" s="7" t="e">
        <f>#REF!&amp;#REF!&amp;#REF!&amp;#REF!&amp;#REF!&amp;#REF!&amp;#REF!&amp;#REF!</f>
        <v>#REF!</v>
      </c>
      <c r="AL172" s="74" t="e">
        <f t="shared" ref="AL172:AL185" si="118">AJ172=AK172</f>
        <v>#N/A</v>
      </c>
    </row>
    <row r="173" spans="1:38" x14ac:dyDescent="0.25">
      <c r="AE173" s="112" t="s">
        <v>517</v>
      </c>
      <c r="AF173" s="113" t="str">
        <f t="shared" si="113"/>
        <v/>
      </c>
      <c r="AG173" s="76" t="str">
        <f t="shared" si="116"/>
        <v/>
      </c>
      <c r="AH173" s="7" t="b">
        <f t="shared" si="117"/>
        <v>1</v>
      </c>
      <c r="AJ173" s="7" t="str">
        <f t="shared" si="114"/>
        <v/>
      </c>
      <c r="AK173" s="7" t="e">
        <f>#REF!&amp;#REF!&amp;#REF!&amp;#REF!&amp;#REF!&amp;#REF!&amp;#REF!&amp;#REF!</f>
        <v>#REF!</v>
      </c>
      <c r="AL173" s="74" t="e">
        <f t="shared" si="118"/>
        <v>#REF!</v>
      </c>
    </row>
    <row r="174" spans="1:38" x14ac:dyDescent="0.25">
      <c r="AE174" s="112" t="s">
        <v>518</v>
      </c>
      <c r="AF174" s="113" t="str">
        <f t="shared" si="113"/>
        <v/>
      </c>
      <c r="AG174" s="76" t="str">
        <f t="shared" si="116"/>
        <v/>
      </c>
      <c r="AH174" s="7" t="b">
        <f t="shared" si="117"/>
        <v>1</v>
      </c>
      <c r="AJ174" s="7" t="str">
        <f t="shared" si="114"/>
        <v/>
      </c>
      <c r="AK174" s="7" t="e">
        <f>#REF!&amp;#REF!&amp;#REF!&amp;#REF!&amp;#REF!&amp;#REF!&amp;#REF!&amp;#REF!</f>
        <v>#REF!</v>
      </c>
      <c r="AL174" s="74" t="e">
        <f t="shared" si="118"/>
        <v>#REF!</v>
      </c>
    </row>
    <row r="175" spans="1:38" x14ac:dyDescent="0.25">
      <c r="AE175" s="112" t="s">
        <v>488</v>
      </c>
      <c r="AF175" s="113" t="str">
        <f t="shared" si="113"/>
        <v/>
      </c>
      <c r="AG175" s="76" t="str">
        <f t="shared" si="116"/>
        <v/>
      </c>
      <c r="AH175" s="7" t="b">
        <f t="shared" si="117"/>
        <v>1</v>
      </c>
      <c r="AJ175" s="7" t="str">
        <f t="shared" si="114"/>
        <v/>
      </c>
      <c r="AK175" s="7" t="e">
        <f>#REF!&amp;#REF!&amp;#REF!&amp;#REF!&amp;#REF!&amp;#REF!&amp;#REF!&amp;#REF!</f>
        <v>#REF!</v>
      </c>
      <c r="AL175" s="74" t="e">
        <f t="shared" si="118"/>
        <v>#REF!</v>
      </c>
    </row>
    <row r="176" spans="1:38" x14ac:dyDescent="0.25">
      <c r="AE176" s="112" t="s">
        <v>489</v>
      </c>
      <c r="AF176" s="113" t="str">
        <f t="shared" si="113"/>
        <v/>
      </c>
      <c r="AG176" s="76" t="str">
        <f t="shared" si="116"/>
        <v/>
      </c>
      <c r="AH176" s="7" t="b">
        <f t="shared" si="117"/>
        <v>1</v>
      </c>
      <c r="AJ176" s="7" t="str">
        <f t="shared" si="114"/>
        <v/>
      </c>
      <c r="AK176" s="7" t="e">
        <f>#REF!&amp;#REF!&amp;#REF!&amp;#REF!&amp;#REF!&amp;#REF!&amp;#REF!&amp;#REF!</f>
        <v>#REF!</v>
      </c>
      <c r="AL176" s="74" t="e">
        <f t="shared" si="118"/>
        <v>#REF!</v>
      </c>
    </row>
    <row r="177" spans="2:42" x14ac:dyDescent="0.25">
      <c r="AE177" s="112" t="s">
        <v>519</v>
      </c>
      <c r="AF177" s="113" t="str">
        <f t="shared" si="113"/>
        <v/>
      </c>
      <c r="AG177" s="76" t="str">
        <f t="shared" si="116"/>
        <v/>
      </c>
      <c r="AH177" s="7" t="b">
        <f t="shared" si="117"/>
        <v>1</v>
      </c>
      <c r="AJ177" s="7" t="str">
        <f t="shared" si="114"/>
        <v/>
      </c>
      <c r="AK177" s="7" t="e">
        <f>#REF!&amp;#REF!&amp;#REF!&amp;#REF!&amp;#REF!&amp;#REF!&amp;#REF!&amp;#REF!</f>
        <v>#REF!</v>
      </c>
      <c r="AL177" s="74" t="e">
        <f t="shared" si="118"/>
        <v>#REF!</v>
      </c>
    </row>
    <row r="178" spans="2:42" x14ac:dyDescent="0.25">
      <c r="AE178" s="112" t="s">
        <v>231</v>
      </c>
      <c r="AF178" s="113" t="str">
        <f t="shared" si="113"/>
        <v/>
      </c>
      <c r="AG178" s="76" t="str">
        <f t="shared" si="116"/>
        <v/>
      </c>
      <c r="AH178" s="7" t="b">
        <f t="shared" si="117"/>
        <v>1</v>
      </c>
      <c r="AJ178" s="7" t="str">
        <f t="shared" si="114"/>
        <v/>
      </c>
      <c r="AK178" s="7" t="e">
        <f>#REF!&amp;#REF!&amp;#REF!&amp;#REF!&amp;#REF!&amp;#REF!&amp;#REF!&amp;#REF!</f>
        <v>#REF!</v>
      </c>
      <c r="AL178" s="74" t="e">
        <f t="shared" si="118"/>
        <v>#REF!</v>
      </c>
    </row>
    <row r="179" spans="2:42" x14ac:dyDescent="0.25">
      <c r="AE179" s="112" t="s">
        <v>23</v>
      </c>
      <c r="AF179" s="113" t="str">
        <f t="shared" si="113"/>
        <v/>
      </c>
      <c r="AG179" s="76" t="str">
        <f t="shared" si="116"/>
        <v/>
      </c>
      <c r="AH179" s="7" t="b">
        <f t="shared" si="117"/>
        <v>1</v>
      </c>
      <c r="AJ179" s="7" t="str">
        <f t="shared" si="114"/>
        <v/>
      </c>
      <c r="AK179" s="7" t="e">
        <f>#REF!&amp;#REF!&amp;#REF!&amp;#REF!&amp;#REF!&amp;#REF!&amp;#REF!&amp;#REF!</f>
        <v>#REF!</v>
      </c>
      <c r="AL179" s="74" t="e">
        <f t="shared" si="118"/>
        <v>#REF!</v>
      </c>
    </row>
    <row r="180" spans="2:42" x14ac:dyDescent="0.25">
      <c r="AE180" s="112" t="s">
        <v>231</v>
      </c>
      <c r="AF180" s="113" t="str">
        <f t="shared" si="113"/>
        <v/>
      </c>
      <c r="AG180" s="76" t="str">
        <f t="shared" si="116"/>
        <v/>
      </c>
      <c r="AH180" s="7" t="b">
        <f t="shared" si="117"/>
        <v>1</v>
      </c>
      <c r="AJ180" s="7" t="str">
        <f t="shared" si="114"/>
        <v/>
      </c>
      <c r="AK180" s="7" t="e">
        <f>#REF!&amp;#REF!&amp;#REF!&amp;#REF!&amp;#REF!&amp;#REF!&amp;#REF!&amp;#REF!</f>
        <v>#REF!</v>
      </c>
      <c r="AL180" s="74" t="e">
        <f t="shared" si="118"/>
        <v>#REF!</v>
      </c>
    </row>
    <row r="181" spans="2:42" x14ac:dyDescent="0.25">
      <c r="AE181" s="112" t="s">
        <v>24</v>
      </c>
      <c r="AF181" s="113" t="str">
        <f t="shared" si="113"/>
        <v/>
      </c>
      <c r="AG181" s="76" t="str">
        <f t="shared" si="116"/>
        <v/>
      </c>
      <c r="AH181" s="7" t="b">
        <f t="shared" si="117"/>
        <v>1</v>
      </c>
      <c r="AJ181" s="7" t="str">
        <f t="shared" si="114"/>
        <v/>
      </c>
      <c r="AK181" s="7" t="e">
        <f>#REF!&amp;#REF!&amp;#REF!&amp;#REF!&amp;#REF!&amp;#REF!&amp;#REF!&amp;#REF!</f>
        <v>#REF!</v>
      </c>
      <c r="AL181" s="74" t="e">
        <f t="shared" si="118"/>
        <v>#REF!</v>
      </c>
    </row>
    <row r="182" spans="2:42" x14ac:dyDescent="0.25">
      <c r="AE182" s="112" t="s">
        <v>491</v>
      </c>
      <c r="AF182" s="113" t="str">
        <f t="shared" si="113"/>
        <v/>
      </c>
      <c r="AG182" s="76" t="str">
        <f t="shared" si="116"/>
        <v/>
      </c>
      <c r="AH182" s="7" t="b">
        <f t="shared" si="117"/>
        <v>1</v>
      </c>
      <c r="AJ182" s="7" t="str">
        <f t="shared" si="114"/>
        <v/>
      </c>
      <c r="AK182" s="7" t="e">
        <f>#REF!&amp;#REF!&amp;#REF!&amp;#REF!&amp;#REF!&amp;#REF!&amp;#REF!&amp;#REF!</f>
        <v>#REF!</v>
      </c>
      <c r="AL182" s="74" t="e">
        <f t="shared" si="118"/>
        <v>#REF!</v>
      </c>
    </row>
    <row r="183" spans="2:42" x14ac:dyDescent="0.25">
      <c r="AE183" s="112" t="s">
        <v>231</v>
      </c>
      <c r="AF183" s="113" t="str">
        <f t="shared" si="113"/>
        <v/>
      </c>
      <c r="AG183" s="76" t="str">
        <f t="shared" si="116"/>
        <v/>
      </c>
      <c r="AH183" s="7" t="b">
        <f t="shared" si="117"/>
        <v>1</v>
      </c>
      <c r="AJ183" s="7" t="str">
        <f t="shared" si="114"/>
        <v/>
      </c>
      <c r="AK183" s="7" t="e">
        <f>#REF!&amp;#REF!&amp;#REF!&amp;#REF!&amp;#REF!&amp;#REF!&amp;#REF!&amp;#REF!</f>
        <v>#REF!</v>
      </c>
      <c r="AL183" s="74" t="e">
        <f t="shared" si="118"/>
        <v>#REF!</v>
      </c>
    </row>
    <row r="184" spans="2:42" x14ac:dyDescent="0.25">
      <c r="AE184" s="112" t="s">
        <v>349</v>
      </c>
      <c r="AF184" s="113" t="str">
        <f t="shared" si="113"/>
        <v/>
      </c>
      <c r="AG184" s="76" t="str">
        <f t="shared" si="116"/>
        <v/>
      </c>
      <c r="AH184" s="7" t="b">
        <f t="shared" si="117"/>
        <v>1</v>
      </c>
      <c r="AJ184" s="7" t="str">
        <f t="shared" si="114"/>
        <v/>
      </c>
      <c r="AL184" s="74" t="b">
        <f t="shared" si="118"/>
        <v>1</v>
      </c>
    </row>
    <row r="185" spans="2:42" x14ac:dyDescent="0.25">
      <c r="AE185" s="112" t="s">
        <v>231</v>
      </c>
      <c r="AF185" s="113" t="str">
        <f t="shared" si="113"/>
        <v/>
      </c>
      <c r="AG185" s="76" t="str">
        <f t="shared" si="116"/>
        <v/>
      </c>
      <c r="AH185" s="7" t="b">
        <f t="shared" si="117"/>
        <v>1</v>
      </c>
      <c r="AJ185" s="7" t="str">
        <f t="shared" si="114"/>
        <v/>
      </c>
      <c r="AK185" s="7" t="e">
        <f>#REF!&amp;#REF!&amp;#REF!&amp;#REF!&amp;#REF!&amp;#REF!&amp;#REF!&amp;#REF!</f>
        <v>#REF!</v>
      </c>
      <c r="AL185" s="74" t="e">
        <f t="shared" si="118"/>
        <v>#REF!</v>
      </c>
    </row>
    <row r="186" spans="2:42" x14ac:dyDescent="0.25">
      <c r="AE186" s="74"/>
      <c r="AJ186" s="7" t="str">
        <f>B186&amp;D186&amp;O186&amp;P186&amp;Q186&amp;R186&amp;S186&amp;T186&amp;U186&amp;V186</f>
        <v/>
      </c>
    </row>
    <row r="187" spans="2:42" x14ac:dyDescent="0.25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1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</row>
  </sheetData>
  <mergeCells count="1">
    <mergeCell ref="O2:S2"/>
  </mergeCells>
  <conditionalFormatting sqref="Z9:Z50">
    <cfRule type="cellIs" dxfId="26" priority="13" operator="notEqual">
      <formula>0.015</formula>
    </cfRule>
  </conditionalFormatting>
  <conditionalFormatting sqref="X9:Y50">
    <cfRule type="cellIs" dxfId="25" priority="12" operator="notEqual">
      <formula>0</formula>
    </cfRule>
  </conditionalFormatting>
  <conditionalFormatting sqref="AA9:AC50">
    <cfRule type="cellIs" dxfId="24" priority="11" operator="notBetween">
      <formula>0.062</formula>
      <formula>0.069</formula>
    </cfRule>
  </conditionalFormatting>
  <conditionalFormatting sqref="X53:Y87">
    <cfRule type="cellIs" dxfId="23" priority="10" operator="notEqual">
      <formula>0</formula>
    </cfRule>
  </conditionalFormatting>
  <conditionalFormatting sqref="AA53:AC87">
    <cfRule type="cellIs" dxfId="22" priority="9" operator="notBetween">
      <formula>0.062</formula>
      <formula>0.069</formula>
    </cfRule>
  </conditionalFormatting>
  <conditionalFormatting sqref="X98:Y132">
    <cfRule type="cellIs" dxfId="21" priority="8" operator="notEqual">
      <formula>0</formula>
    </cfRule>
  </conditionalFormatting>
  <conditionalFormatting sqref="AA98:AC132">
    <cfRule type="cellIs" dxfId="20" priority="7" operator="notBetween">
      <formula>0.062</formula>
      <formula>0.069</formula>
    </cfRule>
  </conditionalFormatting>
  <conditionalFormatting sqref="X143:Y172">
    <cfRule type="cellIs" dxfId="19" priority="6" operator="notEqual">
      <formula>0</formula>
    </cfRule>
  </conditionalFormatting>
  <conditionalFormatting sqref="AA143:AC172">
    <cfRule type="cellIs" dxfId="18" priority="5" operator="notBetween">
      <formula>0.062</formula>
      <formula>0.069</formula>
    </cfRule>
  </conditionalFormatting>
  <conditionalFormatting sqref="AH53:AH95 AH98:AH140 AH143:AH185 AH9:AH50">
    <cfRule type="cellIs" dxfId="17" priority="4" operator="notEqual">
      <formula>TRUE</formula>
    </cfRule>
  </conditionalFormatting>
  <conditionalFormatting sqref="Z53:Z87">
    <cfRule type="cellIs" dxfId="16" priority="3" operator="notEqual">
      <formula>0.015</formula>
    </cfRule>
  </conditionalFormatting>
  <conditionalFormatting sqref="Z98:Z132">
    <cfRule type="cellIs" dxfId="15" priority="2" operator="notEqual">
      <formula>0.015</formula>
    </cfRule>
  </conditionalFormatting>
  <conditionalFormatting sqref="Z143:Z172">
    <cfRule type="cellIs" dxfId="14" priority="1" operator="notEqual">
      <formula>0.015</formula>
    </cfRule>
  </conditionalFormatting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61"/>
  <sheetViews>
    <sheetView showGridLines="0" zoomScale="85" zoomScaleNormal="85" workbookViewId="0">
      <pane ySplit="7" topLeftCell="A8" activePane="bottomLeft" state="frozen"/>
      <selection activeCell="AU141" sqref="AU141"/>
      <selection pane="bottomLeft" activeCell="D22" sqref="D22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" width="10.28515625" style="7" customWidth="1"/>
    <col min="17" max="17" width="14.28515625" style="7" bestFit="1" customWidth="1"/>
    <col min="18" max="18" width="9.140625" style="7" customWidth="1"/>
    <col min="19" max="20" width="10.28515625" style="7" customWidth="1"/>
    <col min="21" max="16384" width="9.140625" style="7"/>
  </cols>
  <sheetData>
    <row r="1" spans="1:20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20" x14ac:dyDescent="0.25">
      <c r="A2" s="1"/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</row>
    <row r="3" spans="1:20" s="5" customFormat="1" ht="15.6" customHeight="1" x14ac:dyDescent="0.25">
      <c r="A3" s="1"/>
      <c r="B3" s="167" t="s">
        <v>84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47"/>
      <c r="P3" s="47"/>
      <c r="Q3" s="47"/>
      <c r="R3" s="47"/>
      <c r="S3" s="47"/>
    </row>
    <row r="4" spans="1:20" x14ac:dyDescent="0.25">
      <c r="A4" s="1"/>
      <c r="B4" s="168" t="s">
        <v>109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"/>
    </row>
    <row r="5" spans="1:20" ht="6.4" customHeight="1" x14ac:dyDescent="0.25">
      <c r="A5" s="1"/>
      <c r="B5" s="97"/>
      <c r="C5" s="8"/>
      <c r="D5" s="9"/>
      <c r="E5" s="1"/>
      <c r="F5" s="10"/>
      <c r="G5" s="8"/>
      <c r="H5" s="10"/>
      <c r="I5" s="8"/>
      <c r="J5" s="10"/>
      <c r="K5" s="1"/>
      <c r="L5" s="10"/>
      <c r="M5" s="8"/>
      <c r="N5" s="10"/>
      <c r="O5" s="1"/>
    </row>
    <row r="6" spans="1:20" ht="47.25" customHeight="1" x14ac:dyDescent="0.25">
      <c r="A6" s="11"/>
      <c r="B6" s="12" t="s">
        <v>1</v>
      </c>
      <c r="C6" s="13"/>
      <c r="D6" s="14" t="s">
        <v>2</v>
      </c>
      <c r="E6" s="11"/>
      <c r="F6" s="15" t="s">
        <v>3</v>
      </c>
      <c r="G6" s="13"/>
      <c r="H6" s="15" t="s">
        <v>30</v>
      </c>
      <c r="I6" s="13"/>
      <c r="J6" s="15" t="s">
        <v>5</v>
      </c>
      <c r="K6" s="11"/>
      <c r="L6" s="15" t="s">
        <v>6</v>
      </c>
      <c r="M6" s="13"/>
      <c r="N6" s="16" t="s">
        <v>31</v>
      </c>
      <c r="O6" s="11"/>
    </row>
    <row r="7" spans="1:20" s="18" customFormat="1" ht="4.5" customHeight="1" x14ac:dyDescent="0.2">
      <c r="A7" s="1"/>
      <c r="B7" s="97"/>
      <c r="C7" s="8"/>
      <c r="D7" s="17"/>
      <c r="E7" s="1"/>
      <c r="F7" s="89"/>
      <c r="G7" s="8"/>
      <c r="H7" s="89"/>
      <c r="I7" s="8"/>
      <c r="J7" s="89"/>
      <c r="K7" s="1"/>
      <c r="L7" s="89"/>
      <c r="M7" s="8"/>
      <c r="N7" s="89"/>
      <c r="O7" s="1"/>
    </row>
    <row r="8" spans="1:20" x14ac:dyDescent="0.25">
      <c r="A8" s="1"/>
      <c r="B8" s="48">
        <v>1100</v>
      </c>
      <c r="C8" s="49"/>
      <c r="D8" s="37" t="s">
        <v>8</v>
      </c>
      <c r="E8" s="1"/>
      <c r="F8" s="39">
        <f>J8/(1-'Reaj 2018 - Região ABC e GRU'!$V$4)</f>
        <v>389.84771573604064</v>
      </c>
      <c r="G8" s="40"/>
      <c r="H8" s="39">
        <f>F8-J8</f>
        <v>5.8477157360406409</v>
      </c>
      <c r="I8" s="40"/>
      <c r="J8" s="39">
        <f>'Reaj 2018 - Região S e SE '!T9</f>
        <v>384</v>
      </c>
      <c r="K8" s="41"/>
      <c r="L8" s="39">
        <f>F8*6</f>
        <v>2339.0862944162436</v>
      </c>
      <c r="M8" s="40"/>
      <c r="N8" s="39">
        <f>J8*6</f>
        <v>2304</v>
      </c>
      <c r="O8" s="1"/>
      <c r="Q8" s="22"/>
    </row>
    <row r="9" spans="1:20" x14ac:dyDescent="0.25">
      <c r="A9" s="1"/>
      <c r="B9" s="19">
        <v>1124</v>
      </c>
      <c r="C9" s="8"/>
      <c r="D9" s="37" t="s">
        <v>9</v>
      </c>
      <c r="E9" s="1"/>
      <c r="F9" s="39">
        <f>J9/(1-'Reaj 2018 - Região ABC e GRU'!$V$4)</f>
        <v>338.07106598984774</v>
      </c>
      <c r="G9" s="40"/>
      <c r="H9" s="39">
        <f t="shared" ref="H9:H42" si="0">F9-J9</f>
        <v>5.0710659898477388</v>
      </c>
      <c r="I9" s="40"/>
      <c r="J9" s="39">
        <f>'Reaj 2018 - Região S e SE '!T10</f>
        <v>333</v>
      </c>
      <c r="K9" s="41"/>
      <c r="L9" s="39">
        <f t="shared" ref="L9:L42" si="1">F9*6</f>
        <v>2028.4263959390864</v>
      </c>
      <c r="M9" s="40"/>
      <c r="N9" s="39">
        <f t="shared" ref="N9:N42" si="2">J9*6</f>
        <v>1998</v>
      </c>
      <c r="O9" s="1"/>
      <c r="P9" s="22"/>
      <c r="Q9" s="22"/>
      <c r="R9" s="22"/>
      <c r="S9" s="22"/>
      <c r="T9" s="22"/>
    </row>
    <row r="10" spans="1:20" x14ac:dyDescent="0.25">
      <c r="A10" s="1"/>
      <c r="B10" s="19">
        <v>1133</v>
      </c>
      <c r="C10" s="8"/>
      <c r="D10" s="37" t="s">
        <v>55</v>
      </c>
      <c r="E10" s="1"/>
      <c r="F10" s="39">
        <f>J10/(1-'Reaj 2018 - Região ABC e GRU'!$V$4)</f>
        <v>334.01015228426394</v>
      </c>
      <c r="G10" s="40"/>
      <c r="H10" s="39">
        <f t="shared" si="0"/>
        <v>5.0101522842639383</v>
      </c>
      <c r="I10" s="40"/>
      <c r="J10" s="39">
        <f>'Reaj 2018 - Região S e SE '!T11</f>
        <v>329</v>
      </c>
      <c r="K10" s="41"/>
      <c r="L10" s="39">
        <f t="shared" si="1"/>
        <v>2004.0609137055835</v>
      </c>
      <c r="M10" s="40"/>
      <c r="N10" s="39">
        <f t="shared" si="2"/>
        <v>1974</v>
      </c>
      <c r="O10" s="1"/>
      <c r="P10" s="22"/>
      <c r="Q10" s="22"/>
      <c r="R10" s="22"/>
      <c r="S10" s="22"/>
      <c r="T10" s="22"/>
    </row>
    <row r="11" spans="1:20" x14ac:dyDescent="0.25">
      <c r="A11" s="1"/>
      <c r="B11" s="19">
        <v>2007</v>
      </c>
      <c r="C11" s="8"/>
      <c r="D11" s="37" t="s">
        <v>52</v>
      </c>
      <c r="E11" s="1"/>
      <c r="F11" s="39">
        <f>J11/(1-'Reaj 2018 - Região ABC e GRU'!$V$4)</f>
        <v>334.01015228426394</v>
      </c>
      <c r="G11" s="40"/>
      <c r="H11" s="39">
        <f t="shared" si="0"/>
        <v>5.0101522842639383</v>
      </c>
      <c r="I11" s="40"/>
      <c r="J11" s="39">
        <f>'Reaj 2018 - Região S e SE '!T12</f>
        <v>329</v>
      </c>
      <c r="K11" s="41"/>
      <c r="L11" s="39">
        <f t="shared" si="1"/>
        <v>2004.0609137055835</v>
      </c>
      <c r="M11" s="40"/>
      <c r="N11" s="39">
        <f t="shared" si="2"/>
        <v>1974</v>
      </c>
      <c r="O11" s="1"/>
      <c r="P11" s="22"/>
      <c r="Q11" s="22"/>
      <c r="R11" s="22"/>
      <c r="S11" s="22"/>
      <c r="T11" s="22"/>
    </row>
    <row r="12" spans="1:20" x14ac:dyDescent="0.25">
      <c r="A12" s="1"/>
      <c r="B12" s="19">
        <v>1116</v>
      </c>
      <c r="C12" s="8"/>
      <c r="D12" s="37" t="s">
        <v>50</v>
      </c>
      <c r="E12" s="1"/>
      <c r="F12" s="39">
        <f>J12/(1-'Reaj 2018 - Região ABC e GRU'!$V$4)</f>
        <v>351.26903553299491</v>
      </c>
      <c r="G12" s="40"/>
      <c r="H12" s="39">
        <f t="shared" si="0"/>
        <v>5.2690355329949057</v>
      </c>
      <c r="I12" s="40"/>
      <c r="J12" s="39">
        <f>'Reaj 2018 - Região S e SE '!T13</f>
        <v>346</v>
      </c>
      <c r="K12" s="41"/>
      <c r="L12" s="39">
        <f t="shared" si="1"/>
        <v>2107.6142131979695</v>
      </c>
      <c r="M12" s="40"/>
      <c r="N12" s="39">
        <f t="shared" si="2"/>
        <v>2076</v>
      </c>
      <c r="O12" s="1"/>
      <c r="P12" s="22"/>
      <c r="Q12" s="22"/>
      <c r="R12" s="22"/>
      <c r="S12" s="22"/>
      <c r="T12" s="22"/>
    </row>
    <row r="13" spans="1:20" x14ac:dyDescent="0.25">
      <c r="A13" s="1"/>
      <c r="B13" s="19">
        <v>1107</v>
      </c>
      <c r="C13" s="8"/>
      <c r="D13" s="37" t="s">
        <v>10</v>
      </c>
      <c r="E13" s="1"/>
      <c r="F13" s="39">
        <f>J13/(1-'Reaj 2018 - Região ABC e GRU'!$V$4)</f>
        <v>352.28426395939084</v>
      </c>
      <c r="G13" s="40"/>
      <c r="H13" s="39">
        <f t="shared" si="0"/>
        <v>5.2842639593908416</v>
      </c>
      <c r="I13" s="40"/>
      <c r="J13" s="39">
        <f>'Reaj 2018 - Região S e SE '!T14</f>
        <v>347</v>
      </c>
      <c r="K13" s="41"/>
      <c r="L13" s="39">
        <f t="shared" si="1"/>
        <v>2113.7055837563448</v>
      </c>
      <c r="M13" s="40"/>
      <c r="N13" s="39">
        <f t="shared" si="2"/>
        <v>2082</v>
      </c>
      <c r="O13" s="1"/>
      <c r="P13" s="22"/>
      <c r="Q13" s="22"/>
      <c r="R13" s="22"/>
      <c r="S13" s="22"/>
      <c r="T13" s="22"/>
    </row>
    <row r="14" spans="1:20" x14ac:dyDescent="0.25">
      <c r="A14" s="1"/>
      <c r="B14" s="19">
        <v>2008</v>
      </c>
      <c r="C14" s="8"/>
      <c r="D14" s="37" t="s">
        <v>36</v>
      </c>
      <c r="E14" s="1"/>
      <c r="F14" s="39">
        <f>J14/(1-'Reaj 2018 - Região ABC e GRU'!$V$4)</f>
        <v>334.01015228426394</v>
      </c>
      <c r="G14" s="40"/>
      <c r="H14" s="39">
        <f t="shared" si="0"/>
        <v>5.0101522842639383</v>
      </c>
      <c r="I14" s="40"/>
      <c r="J14" s="39">
        <f>'Reaj 2018 - Região S e SE '!T15</f>
        <v>329</v>
      </c>
      <c r="K14" s="41"/>
      <c r="L14" s="39">
        <f t="shared" si="1"/>
        <v>2004.0609137055835</v>
      </c>
      <c r="M14" s="40"/>
      <c r="N14" s="39">
        <f t="shared" si="2"/>
        <v>1974</v>
      </c>
      <c r="O14" s="1"/>
      <c r="P14" s="22"/>
      <c r="Q14" s="22"/>
      <c r="R14" s="22"/>
      <c r="S14" s="22"/>
      <c r="T14" s="22"/>
    </row>
    <row r="15" spans="1:20" x14ac:dyDescent="0.25">
      <c r="A15" s="1"/>
      <c r="B15" s="19">
        <v>1112</v>
      </c>
      <c r="C15" s="8"/>
      <c r="D15" s="37" t="s">
        <v>11</v>
      </c>
      <c r="E15" s="94"/>
      <c r="F15" s="39">
        <f>J15/(1-'Reaj 2018 - Região ABC e GRU'!$V$4)</f>
        <v>338.07106598984774</v>
      </c>
      <c r="G15" s="40"/>
      <c r="H15" s="39">
        <f t="shared" si="0"/>
        <v>5.0710659898477388</v>
      </c>
      <c r="I15" s="40"/>
      <c r="J15" s="39">
        <f>'Reaj 2018 - Região S e SE '!T16</f>
        <v>333</v>
      </c>
      <c r="K15" s="41"/>
      <c r="L15" s="39">
        <f t="shared" si="1"/>
        <v>2028.4263959390864</v>
      </c>
      <c r="M15" s="40"/>
      <c r="N15" s="39">
        <f t="shared" si="2"/>
        <v>1998</v>
      </c>
      <c r="O15" s="1"/>
      <c r="P15" s="22"/>
      <c r="Q15" s="22"/>
      <c r="R15" s="22"/>
      <c r="S15" s="22"/>
      <c r="T15" s="22"/>
    </row>
    <row r="16" spans="1:20" x14ac:dyDescent="0.25">
      <c r="A16" s="1"/>
      <c r="B16" s="19">
        <v>1117</v>
      </c>
      <c r="C16" s="8"/>
      <c r="D16" s="37" t="s">
        <v>43</v>
      </c>
      <c r="E16" s="1"/>
      <c r="F16" s="39">
        <f>J16/(1-'Reaj 2018 - Região ABC e GRU'!$V$4)</f>
        <v>334.01015228426394</v>
      </c>
      <c r="G16" s="40"/>
      <c r="H16" s="39">
        <f t="shared" si="0"/>
        <v>5.0101522842639383</v>
      </c>
      <c r="I16" s="40"/>
      <c r="J16" s="39">
        <f>'Reaj 2018 - Região S e SE '!T17</f>
        <v>329</v>
      </c>
      <c r="K16" s="41"/>
      <c r="L16" s="39">
        <f t="shared" si="1"/>
        <v>2004.0609137055835</v>
      </c>
      <c r="M16" s="40"/>
      <c r="N16" s="39">
        <f t="shared" si="2"/>
        <v>1974</v>
      </c>
      <c r="O16" s="1"/>
      <c r="P16" s="22"/>
      <c r="Q16" s="22"/>
      <c r="R16" s="22"/>
      <c r="S16" s="22"/>
      <c r="T16" s="22"/>
    </row>
    <row r="17" spans="1:20" x14ac:dyDescent="0.25">
      <c r="A17" s="1"/>
      <c r="B17" s="19">
        <v>1129</v>
      </c>
      <c r="C17" s="8"/>
      <c r="D17" s="37" t="s">
        <v>56</v>
      </c>
      <c r="E17" s="1"/>
      <c r="F17" s="39">
        <f>J17/(1-'Reaj 2018 - Região ABC e GRU'!$V$4)</f>
        <v>334.01015228426394</v>
      </c>
      <c r="G17" s="40"/>
      <c r="H17" s="39">
        <f t="shared" si="0"/>
        <v>5.0101522842639383</v>
      </c>
      <c r="I17" s="40"/>
      <c r="J17" s="39">
        <f>'Reaj 2018 - Região S e SE '!T18</f>
        <v>329</v>
      </c>
      <c r="K17" s="41"/>
      <c r="L17" s="39">
        <f t="shared" si="1"/>
        <v>2004.0609137055835</v>
      </c>
      <c r="M17" s="40"/>
      <c r="N17" s="39">
        <f t="shared" si="2"/>
        <v>1974</v>
      </c>
      <c r="O17" s="1"/>
      <c r="P17" s="22"/>
      <c r="Q17" s="22"/>
      <c r="R17" s="22"/>
      <c r="S17" s="22"/>
      <c r="T17" s="22"/>
    </row>
    <row r="18" spans="1:20" x14ac:dyDescent="0.25">
      <c r="A18" s="1"/>
      <c r="B18" s="19">
        <v>1120</v>
      </c>
      <c r="C18" s="8"/>
      <c r="D18" s="37" t="s">
        <v>44</v>
      </c>
      <c r="E18" s="1"/>
      <c r="F18" s="39">
        <f>J18/(1-'Reaj 2018 - Região ABC e GRU'!$V$4)</f>
        <v>334.01015228426394</v>
      </c>
      <c r="G18" s="40"/>
      <c r="H18" s="39">
        <f t="shared" si="0"/>
        <v>5.0101522842639383</v>
      </c>
      <c r="I18" s="40"/>
      <c r="J18" s="39">
        <f>'Reaj 2018 - Região S e SE '!T19</f>
        <v>329</v>
      </c>
      <c r="K18" s="41"/>
      <c r="L18" s="39">
        <f t="shared" si="1"/>
        <v>2004.0609137055835</v>
      </c>
      <c r="M18" s="40"/>
      <c r="N18" s="39">
        <f t="shared" si="2"/>
        <v>1974</v>
      </c>
      <c r="O18" s="1"/>
      <c r="P18" s="22"/>
      <c r="Q18" s="22"/>
      <c r="R18" s="22"/>
      <c r="S18" s="22"/>
      <c r="T18" s="22"/>
    </row>
    <row r="19" spans="1:20" x14ac:dyDescent="0.25">
      <c r="A19" s="1"/>
      <c r="B19" s="19">
        <v>1113</v>
      </c>
      <c r="C19" s="8"/>
      <c r="D19" s="37" t="s">
        <v>49</v>
      </c>
      <c r="E19" s="1"/>
      <c r="F19" s="39">
        <f>J19/(1-'Reaj 2018 - Região ABC e GRU'!$V$4)</f>
        <v>334.01015228426394</v>
      </c>
      <c r="G19" s="40"/>
      <c r="H19" s="39">
        <f t="shared" si="0"/>
        <v>5.0101522842639383</v>
      </c>
      <c r="I19" s="40"/>
      <c r="J19" s="39">
        <f>'Reaj 2018 - Região S e SE '!T20</f>
        <v>329</v>
      </c>
      <c r="K19" s="41"/>
      <c r="L19" s="39">
        <f t="shared" si="1"/>
        <v>2004.0609137055835</v>
      </c>
      <c r="M19" s="40"/>
      <c r="N19" s="39">
        <f t="shared" si="2"/>
        <v>1974</v>
      </c>
      <c r="O19" s="1"/>
      <c r="P19" s="22"/>
      <c r="Q19" s="22"/>
      <c r="R19" s="22"/>
      <c r="S19" s="22"/>
      <c r="T19" s="22"/>
    </row>
    <row r="20" spans="1:20" x14ac:dyDescent="0.25">
      <c r="A20" s="1"/>
      <c r="B20" s="19">
        <v>1105</v>
      </c>
      <c r="C20" s="8"/>
      <c r="D20" s="37" t="s">
        <v>12</v>
      </c>
      <c r="E20" s="1"/>
      <c r="F20" s="39">
        <f>J20/(1-'Reaj 2018 - Região ABC e GRU'!$V$4)</f>
        <v>338.07106598984774</v>
      </c>
      <c r="G20" s="40"/>
      <c r="H20" s="39">
        <f t="shared" si="0"/>
        <v>5.0710659898477388</v>
      </c>
      <c r="I20" s="40"/>
      <c r="J20" s="39">
        <f>'Reaj 2018 - Região S e SE '!T21</f>
        <v>333</v>
      </c>
      <c r="K20" s="41"/>
      <c r="L20" s="39">
        <f t="shared" si="1"/>
        <v>2028.4263959390864</v>
      </c>
      <c r="M20" s="40"/>
      <c r="N20" s="39">
        <f t="shared" si="2"/>
        <v>1998</v>
      </c>
      <c r="O20" s="1"/>
      <c r="P20" s="22"/>
      <c r="Q20" s="22"/>
      <c r="R20" s="22"/>
      <c r="S20" s="22"/>
      <c r="T20" s="22"/>
    </row>
    <row r="21" spans="1:20" x14ac:dyDescent="0.25">
      <c r="A21" s="1"/>
      <c r="B21" s="19">
        <v>1128</v>
      </c>
      <c r="C21" s="8"/>
      <c r="D21" s="37" t="s">
        <v>45</v>
      </c>
      <c r="E21" s="1"/>
      <c r="F21" s="39">
        <f>J21/(1-'Reaj 2018 - Região ABC e GRU'!$V$4)</f>
        <v>334.01015228426394</v>
      </c>
      <c r="G21" s="40"/>
      <c r="H21" s="39">
        <f t="shared" si="0"/>
        <v>5.0101522842639383</v>
      </c>
      <c r="I21" s="40"/>
      <c r="J21" s="39">
        <f>'Reaj 2018 - Região S e SE '!T22</f>
        <v>329</v>
      </c>
      <c r="K21" s="41"/>
      <c r="L21" s="39">
        <f t="shared" si="1"/>
        <v>2004.0609137055835</v>
      </c>
      <c r="M21" s="40"/>
      <c r="N21" s="39">
        <f t="shared" si="2"/>
        <v>1974</v>
      </c>
      <c r="O21" s="1"/>
      <c r="P21" s="22"/>
      <c r="Q21" s="22"/>
      <c r="R21" s="22"/>
      <c r="S21" s="22"/>
      <c r="T21" s="22"/>
    </row>
    <row r="22" spans="1:20" ht="16.5" customHeight="1" x14ac:dyDescent="0.25">
      <c r="A22" s="1"/>
      <c r="B22" s="48">
        <v>1125</v>
      </c>
      <c r="C22" s="49"/>
      <c r="D22" s="37" t="s">
        <v>13</v>
      </c>
      <c r="E22" s="1"/>
      <c r="F22" s="39">
        <f>J22/(1-'Reaj 2018 - Região ABC e GRU'!$V$4)</f>
        <v>338.07106598984774</v>
      </c>
      <c r="G22" s="40"/>
      <c r="H22" s="39">
        <f t="shared" si="0"/>
        <v>5.0710659898477388</v>
      </c>
      <c r="I22" s="40"/>
      <c r="J22" s="39">
        <f>'Reaj 2018 - Região S e SE '!T23</f>
        <v>333</v>
      </c>
      <c r="K22" s="41"/>
      <c r="L22" s="39">
        <f t="shared" si="1"/>
        <v>2028.4263959390864</v>
      </c>
      <c r="M22" s="40"/>
      <c r="N22" s="39">
        <f t="shared" si="2"/>
        <v>1998</v>
      </c>
      <c r="O22" s="1"/>
      <c r="P22" s="22"/>
      <c r="Q22" s="22"/>
      <c r="R22" s="22"/>
      <c r="S22" s="22"/>
      <c r="T22" s="22"/>
    </row>
    <row r="23" spans="1:20" x14ac:dyDescent="0.25">
      <c r="A23" s="1"/>
      <c r="B23" s="19">
        <v>1114</v>
      </c>
      <c r="C23" s="8"/>
      <c r="D23" s="37" t="s">
        <v>14</v>
      </c>
      <c r="E23" s="1"/>
      <c r="F23" s="39">
        <f>J23/(1-'Reaj 2018 - Região ABC e GRU'!$V$4)</f>
        <v>338.07106598984774</v>
      </c>
      <c r="G23" s="40"/>
      <c r="H23" s="39">
        <f t="shared" si="0"/>
        <v>5.0710659898477388</v>
      </c>
      <c r="I23" s="40"/>
      <c r="J23" s="39">
        <f>'Reaj 2018 - Região S e SE '!T24</f>
        <v>333</v>
      </c>
      <c r="K23" s="41"/>
      <c r="L23" s="39">
        <f t="shared" si="1"/>
        <v>2028.4263959390864</v>
      </c>
      <c r="M23" s="40"/>
      <c r="N23" s="39">
        <f t="shared" si="2"/>
        <v>1998</v>
      </c>
      <c r="O23" s="1"/>
      <c r="P23" s="22"/>
      <c r="Q23" s="22"/>
      <c r="R23" s="22"/>
      <c r="S23" s="22"/>
      <c r="T23" s="22"/>
    </row>
    <row r="24" spans="1:20" x14ac:dyDescent="0.25">
      <c r="A24" s="1"/>
      <c r="B24" s="19">
        <v>1132</v>
      </c>
      <c r="C24" s="8"/>
      <c r="D24" s="37" t="s">
        <v>46</v>
      </c>
      <c r="E24" s="1"/>
      <c r="F24" s="39">
        <f>J24/(1-'Reaj 2018 - Região ABC e GRU'!$V$4)</f>
        <v>334.01015228426394</v>
      </c>
      <c r="G24" s="40"/>
      <c r="H24" s="39">
        <f t="shared" si="0"/>
        <v>5.0101522842639383</v>
      </c>
      <c r="I24" s="40"/>
      <c r="J24" s="39">
        <f>'Reaj 2018 - Região S e SE '!T25</f>
        <v>329</v>
      </c>
      <c r="K24" s="41"/>
      <c r="L24" s="39">
        <f t="shared" si="1"/>
        <v>2004.0609137055835</v>
      </c>
      <c r="M24" s="40"/>
      <c r="N24" s="39">
        <f t="shared" si="2"/>
        <v>1974</v>
      </c>
      <c r="O24" s="1"/>
      <c r="P24" s="22"/>
      <c r="Q24" s="22"/>
      <c r="R24" s="22"/>
      <c r="S24" s="22"/>
      <c r="T24" s="22"/>
    </row>
    <row r="25" spans="1:20" x14ac:dyDescent="0.25">
      <c r="A25" s="1"/>
      <c r="B25" s="19">
        <v>1115</v>
      </c>
      <c r="C25" s="8"/>
      <c r="D25" s="37" t="s">
        <v>15</v>
      </c>
      <c r="E25" s="1"/>
      <c r="F25" s="39">
        <f>J25/(1-'Reaj 2018 - Região ABC e GRU'!$V$4)</f>
        <v>338.07106598984774</v>
      </c>
      <c r="G25" s="40"/>
      <c r="H25" s="39">
        <f t="shared" si="0"/>
        <v>5.0710659898477388</v>
      </c>
      <c r="I25" s="40"/>
      <c r="J25" s="39">
        <f>'Reaj 2018 - Região S e SE '!T26</f>
        <v>333</v>
      </c>
      <c r="K25" s="41"/>
      <c r="L25" s="39">
        <f t="shared" si="1"/>
        <v>2028.4263959390864</v>
      </c>
      <c r="M25" s="40"/>
      <c r="N25" s="39">
        <f t="shared" si="2"/>
        <v>1998</v>
      </c>
      <c r="O25" s="1"/>
      <c r="P25" s="22"/>
      <c r="Q25" s="22"/>
      <c r="R25" s="22"/>
      <c r="S25" s="22"/>
      <c r="T25" s="22"/>
    </row>
    <row r="26" spans="1:20" x14ac:dyDescent="0.25">
      <c r="A26" s="1"/>
      <c r="B26" s="19">
        <v>1126</v>
      </c>
      <c r="C26" s="8"/>
      <c r="D26" s="37" t="s">
        <v>29</v>
      </c>
      <c r="E26" s="1"/>
      <c r="F26" s="39">
        <f>J26/(1-'Reaj 2018 - Região ABC e GRU'!$V$4)</f>
        <v>338.07106598984774</v>
      </c>
      <c r="G26" s="40"/>
      <c r="H26" s="39">
        <f t="shared" si="0"/>
        <v>5.0710659898477388</v>
      </c>
      <c r="I26" s="40"/>
      <c r="J26" s="39">
        <f>'Reaj 2018 - Região S e SE '!T27</f>
        <v>333</v>
      </c>
      <c r="K26" s="41"/>
      <c r="L26" s="39">
        <f t="shared" si="1"/>
        <v>2028.4263959390864</v>
      </c>
      <c r="M26" s="40"/>
      <c r="N26" s="39">
        <f t="shared" si="2"/>
        <v>1998</v>
      </c>
      <c r="O26" s="1"/>
      <c r="P26" s="22"/>
      <c r="Q26" s="22"/>
      <c r="R26" s="22"/>
      <c r="S26" s="22"/>
      <c r="T26" s="22"/>
    </row>
    <row r="27" spans="1:20" x14ac:dyDescent="0.25">
      <c r="A27" s="1"/>
      <c r="B27" s="19">
        <v>1122</v>
      </c>
      <c r="C27" s="8"/>
      <c r="D27" s="37" t="s">
        <v>16</v>
      </c>
      <c r="E27" s="1"/>
      <c r="F27" s="39">
        <f>J27/(1-'Reaj 2018 - Região ABC e GRU'!$V$4)</f>
        <v>352.28426395939084</v>
      </c>
      <c r="G27" s="40"/>
      <c r="H27" s="39">
        <f t="shared" si="0"/>
        <v>5.2842639593908416</v>
      </c>
      <c r="I27" s="40"/>
      <c r="J27" s="39">
        <f>'Reaj 2018 - Região S e SE '!T28</f>
        <v>347</v>
      </c>
      <c r="K27" s="41"/>
      <c r="L27" s="39">
        <f t="shared" si="1"/>
        <v>2113.7055837563448</v>
      </c>
      <c r="M27" s="40"/>
      <c r="N27" s="39">
        <f t="shared" si="2"/>
        <v>2082</v>
      </c>
      <c r="O27" s="1"/>
      <c r="P27" s="22"/>
      <c r="Q27" s="22"/>
      <c r="R27" s="22"/>
      <c r="S27" s="22"/>
      <c r="T27" s="22"/>
    </row>
    <row r="28" spans="1:20" x14ac:dyDescent="0.25">
      <c r="A28" s="1"/>
      <c r="B28" s="48">
        <v>2009</v>
      </c>
      <c r="C28" s="49"/>
      <c r="D28" s="37" t="s">
        <v>37</v>
      </c>
      <c r="E28" s="1"/>
      <c r="F28" s="39">
        <f>J28/(1-'Reaj 2018 - Região ABC e GRU'!$V$4)</f>
        <v>334.01015228426394</v>
      </c>
      <c r="G28" s="40"/>
      <c r="H28" s="39">
        <f t="shared" si="0"/>
        <v>5.0101522842639383</v>
      </c>
      <c r="I28" s="40"/>
      <c r="J28" s="39">
        <f>'Reaj 2018 - Região S e SE '!T29</f>
        <v>329</v>
      </c>
      <c r="K28" s="41"/>
      <c r="L28" s="39">
        <f t="shared" si="1"/>
        <v>2004.0609137055835</v>
      </c>
      <c r="M28" s="40"/>
      <c r="N28" s="39">
        <f t="shared" si="2"/>
        <v>1974</v>
      </c>
      <c r="O28" s="1"/>
      <c r="P28" s="22"/>
      <c r="Q28" s="22"/>
      <c r="R28" s="22"/>
      <c r="S28" s="22"/>
      <c r="T28" s="22"/>
    </row>
    <row r="29" spans="1:20" x14ac:dyDescent="0.25">
      <c r="A29" s="1"/>
      <c r="B29" s="19">
        <v>1101</v>
      </c>
      <c r="C29" s="8"/>
      <c r="D29" s="37" t="s">
        <v>54</v>
      </c>
      <c r="E29" s="1"/>
      <c r="F29" s="39">
        <f>J29/(1-'Reaj 2018 - Região ABC e GRU'!$V$4)</f>
        <v>352.28426395939084</v>
      </c>
      <c r="G29" s="40"/>
      <c r="H29" s="39">
        <f t="shared" si="0"/>
        <v>5.2842639593908416</v>
      </c>
      <c r="I29" s="40"/>
      <c r="J29" s="39">
        <f>'Reaj 2018 - Região S e SE '!T30</f>
        <v>347</v>
      </c>
      <c r="K29" s="41"/>
      <c r="L29" s="39">
        <f t="shared" si="1"/>
        <v>2113.7055837563448</v>
      </c>
      <c r="M29" s="40"/>
      <c r="N29" s="39">
        <f t="shared" si="2"/>
        <v>2082</v>
      </c>
      <c r="O29" s="1"/>
      <c r="P29" s="22"/>
      <c r="Q29" s="22"/>
      <c r="R29" s="22"/>
      <c r="S29" s="22"/>
      <c r="T29" s="22"/>
    </row>
    <row r="30" spans="1:20" ht="33" customHeight="1" x14ac:dyDescent="0.25">
      <c r="A30" s="1"/>
      <c r="B30" s="19">
        <v>2010</v>
      </c>
      <c r="C30" s="8"/>
      <c r="D30" s="37" t="s">
        <v>38</v>
      </c>
      <c r="E30" s="1"/>
      <c r="F30" s="39">
        <f>J30/(1-'Reaj 2018 - Região ABC e GRU'!$V$4)</f>
        <v>334.01015228426394</v>
      </c>
      <c r="G30" s="40"/>
      <c r="H30" s="39">
        <f t="shared" si="0"/>
        <v>5.0101522842639383</v>
      </c>
      <c r="I30" s="40"/>
      <c r="J30" s="39">
        <f>'Reaj 2018 - Região S e SE '!T31</f>
        <v>329</v>
      </c>
      <c r="K30" s="41"/>
      <c r="L30" s="39">
        <f t="shared" si="1"/>
        <v>2004.0609137055835</v>
      </c>
      <c r="M30" s="40"/>
      <c r="N30" s="39">
        <f t="shared" si="2"/>
        <v>1974</v>
      </c>
      <c r="O30" s="1"/>
      <c r="P30" s="22"/>
      <c r="Q30" s="22"/>
      <c r="R30" s="22"/>
      <c r="S30" s="22"/>
      <c r="T30" s="22"/>
    </row>
    <row r="31" spans="1:20" x14ac:dyDescent="0.25">
      <c r="A31" s="1"/>
      <c r="B31" s="19">
        <v>1106</v>
      </c>
      <c r="C31" s="8"/>
      <c r="D31" s="37" t="s">
        <v>17</v>
      </c>
      <c r="E31" s="1"/>
      <c r="F31" s="39">
        <f>J31/(1-'Reaj 2018 - Região ABC e GRU'!$V$4)</f>
        <v>338.07106598984774</v>
      </c>
      <c r="G31" s="40"/>
      <c r="H31" s="39">
        <f t="shared" si="0"/>
        <v>5.0710659898477388</v>
      </c>
      <c r="I31" s="40"/>
      <c r="J31" s="39">
        <f>'Reaj 2018 - Região S e SE '!T32</f>
        <v>333</v>
      </c>
      <c r="K31" s="41"/>
      <c r="L31" s="39">
        <f t="shared" si="1"/>
        <v>2028.4263959390864</v>
      </c>
      <c r="M31" s="40"/>
      <c r="N31" s="39">
        <f t="shared" si="2"/>
        <v>1998</v>
      </c>
      <c r="O31" s="1"/>
      <c r="P31" s="22"/>
      <c r="Q31" s="22"/>
      <c r="R31" s="22"/>
      <c r="S31" s="22"/>
      <c r="T31" s="22"/>
    </row>
    <row r="32" spans="1:20" x14ac:dyDescent="0.25">
      <c r="A32" s="1"/>
      <c r="B32" s="48">
        <v>1131</v>
      </c>
      <c r="C32" s="49"/>
      <c r="D32" s="37" t="s">
        <v>18</v>
      </c>
      <c r="E32" s="1"/>
      <c r="F32" s="39">
        <f>J32/(1-'Reaj 2018 - Região ABC e GRU'!$V$4)</f>
        <v>338.07106598984774</v>
      </c>
      <c r="G32" s="40"/>
      <c r="H32" s="39">
        <f t="shared" si="0"/>
        <v>5.0710659898477388</v>
      </c>
      <c r="I32" s="40"/>
      <c r="J32" s="39">
        <f>'Reaj 2018 - Região S e SE '!T33</f>
        <v>333</v>
      </c>
      <c r="K32" s="41"/>
      <c r="L32" s="39">
        <f t="shared" si="1"/>
        <v>2028.4263959390864</v>
      </c>
      <c r="M32" s="40"/>
      <c r="N32" s="39">
        <f t="shared" si="2"/>
        <v>1998</v>
      </c>
      <c r="O32" s="1"/>
      <c r="P32" s="22"/>
      <c r="Q32" s="22"/>
      <c r="R32" s="22"/>
      <c r="S32" s="22"/>
      <c r="T32" s="22"/>
    </row>
    <row r="33" spans="1:20" x14ac:dyDescent="0.25">
      <c r="A33" s="1"/>
      <c r="B33" s="19">
        <v>1104</v>
      </c>
      <c r="C33" s="8"/>
      <c r="D33" s="37" t="s">
        <v>47</v>
      </c>
      <c r="E33" s="94"/>
      <c r="F33" s="39">
        <f>J33/(1-'Reaj 2018 - Região ABC e GRU'!$V$4)</f>
        <v>304.56852791878174</v>
      </c>
      <c r="G33" s="40"/>
      <c r="H33" s="39">
        <f t="shared" si="0"/>
        <v>4.56852791878174</v>
      </c>
      <c r="I33" s="40"/>
      <c r="J33" s="39">
        <f>'Reaj 2018 - Região S e SE '!T34</f>
        <v>300</v>
      </c>
      <c r="K33" s="41"/>
      <c r="L33" s="39">
        <f t="shared" si="1"/>
        <v>1827.4111675126906</v>
      </c>
      <c r="M33" s="40"/>
      <c r="N33" s="39">
        <f t="shared" si="2"/>
        <v>1800</v>
      </c>
      <c r="O33" s="1"/>
      <c r="P33" s="22"/>
      <c r="Q33" s="22"/>
      <c r="R33" s="22"/>
      <c r="S33" s="22"/>
      <c r="T33" s="22"/>
    </row>
    <row r="34" spans="1:20" x14ac:dyDescent="0.25">
      <c r="A34" s="1"/>
      <c r="B34" s="19">
        <v>1111</v>
      </c>
      <c r="C34" s="8"/>
      <c r="D34" s="37" t="s">
        <v>28</v>
      </c>
      <c r="E34" s="1"/>
      <c r="F34" s="39">
        <f>J34/(1-'Reaj 2018 - Região ABC e GRU'!$V$4)</f>
        <v>352.28426395939084</v>
      </c>
      <c r="G34" s="40"/>
      <c r="H34" s="39">
        <f t="shared" si="0"/>
        <v>5.2842639593908416</v>
      </c>
      <c r="I34" s="40"/>
      <c r="J34" s="39">
        <f>'Reaj 2018 - Região S e SE '!T35</f>
        <v>347</v>
      </c>
      <c r="K34" s="41"/>
      <c r="L34" s="39">
        <f t="shared" si="1"/>
        <v>2113.7055837563448</v>
      </c>
      <c r="M34" s="40"/>
      <c r="N34" s="39">
        <f t="shared" si="2"/>
        <v>2082</v>
      </c>
      <c r="O34" s="1"/>
      <c r="P34" s="22"/>
      <c r="Q34" s="22"/>
      <c r="R34" s="22"/>
      <c r="S34" s="22"/>
      <c r="T34" s="22"/>
    </row>
    <row r="35" spans="1:20" ht="27" customHeight="1" x14ac:dyDescent="0.25">
      <c r="A35" s="1"/>
      <c r="B35" s="19">
        <v>2006</v>
      </c>
      <c r="C35" s="8"/>
      <c r="D35" s="37" t="s">
        <v>39</v>
      </c>
      <c r="E35" s="1"/>
      <c r="F35" s="39">
        <f>J35/(1-'Reaj 2018 - Região ABC e GRU'!$V$4)</f>
        <v>334.01015228426394</v>
      </c>
      <c r="G35" s="40"/>
      <c r="H35" s="39">
        <f t="shared" si="0"/>
        <v>5.0101522842639383</v>
      </c>
      <c r="I35" s="40"/>
      <c r="J35" s="39">
        <f>'Reaj 2018 - Região S e SE '!T36</f>
        <v>329</v>
      </c>
      <c r="K35" s="41"/>
      <c r="L35" s="39">
        <f t="shared" si="1"/>
        <v>2004.0609137055835</v>
      </c>
      <c r="M35" s="40"/>
      <c r="N35" s="39">
        <f t="shared" si="2"/>
        <v>1974</v>
      </c>
      <c r="O35" s="1"/>
      <c r="P35" s="22"/>
      <c r="Q35" s="22"/>
      <c r="R35" s="22"/>
      <c r="S35" s="22"/>
      <c r="T35" s="22"/>
    </row>
    <row r="36" spans="1:20" ht="30.75" customHeight="1" x14ac:dyDescent="0.25">
      <c r="A36" s="1"/>
      <c r="B36" s="19">
        <v>1102</v>
      </c>
      <c r="C36" s="8"/>
      <c r="D36" s="37" t="s">
        <v>58</v>
      </c>
      <c r="E36" s="1"/>
      <c r="F36" s="39">
        <f>J36/(1-'Reaj 2018 - Região ABC e GRU'!$V$4)</f>
        <v>352.28426395939084</v>
      </c>
      <c r="G36" s="40"/>
      <c r="H36" s="39">
        <f t="shared" si="0"/>
        <v>5.2842639593908416</v>
      </c>
      <c r="I36" s="40"/>
      <c r="J36" s="39">
        <f>'Reaj 2018 - Região S e SE '!T37</f>
        <v>347</v>
      </c>
      <c r="K36" s="41"/>
      <c r="L36" s="39">
        <f t="shared" si="1"/>
        <v>2113.7055837563448</v>
      </c>
      <c r="M36" s="40"/>
      <c r="N36" s="39">
        <f t="shared" si="2"/>
        <v>2082</v>
      </c>
      <c r="O36" s="1"/>
      <c r="P36" s="22"/>
      <c r="Q36" s="22"/>
      <c r="R36" s="22"/>
      <c r="S36" s="22"/>
      <c r="T36" s="22"/>
    </row>
    <row r="37" spans="1:20" x14ac:dyDescent="0.25">
      <c r="A37" s="1"/>
      <c r="B37" s="48">
        <v>2005</v>
      </c>
      <c r="C37" s="49"/>
      <c r="D37" s="37" t="s">
        <v>40</v>
      </c>
      <c r="E37" s="1"/>
      <c r="F37" s="39">
        <f>J37/(1-'Reaj 2018 - Região ABC e GRU'!$V$4)</f>
        <v>334.01015228426394</v>
      </c>
      <c r="G37" s="40"/>
      <c r="H37" s="39">
        <f t="shared" si="0"/>
        <v>5.0101522842639383</v>
      </c>
      <c r="I37" s="40"/>
      <c r="J37" s="39">
        <f>'Reaj 2018 - Região S e SE '!T38</f>
        <v>329</v>
      </c>
      <c r="K37" s="41"/>
      <c r="L37" s="39">
        <f t="shared" si="1"/>
        <v>2004.0609137055835</v>
      </c>
      <c r="M37" s="40"/>
      <c r="N37" s="39">
        <f t="shared" si="2"/>
        <v>1974</v>
      </c>
      <c r="O37" s="1"/>
      <c r="P37" s="22"/>
      <c r="Q37" s="22"/>
      <c r="R37" s="22"/>
      <c r="S37" s="22"/>
      <c r="T37" s="22"/>
    </row>
    <row r="38" spans="1:20" ht="30" x14ac:dyDescent="0.25">
      <c r="A38" s="1"/>
      <c r="B38" s="19">
        <v>1108</v>
      </c>
      <c r="C38" s="8"/>
      <c r="D38" s="37" t="s">
        <v>59</v>
      </c>
      <c r="E38" s="1"/>
      <c r="F38" s="39">
        <f>J38/(1-'Reaj 2018 - Região ABC e GRU'!$V$4)</f>
        <v>338.07106598984774</v>
      </c>
      <c r="G38" s="40"/>
      <c r="H38" s="39">
        <f t="shared" si="0"/>
        <v>5.0710659898477388</v>
      </c>
      <c r="I38" s="40"/>
      <c r="J38" s="39">
        <f>'Reaj 2018 - Região S e SE '!T39</f>
        <v>333</v>
      </c>
      <c r="K38" s="41"/>
      <c r="L38" s="39">
        <f t="shared" si="1"/>
        <v>2028.4263959390864</v>
      </c>
      <c r="M38" s="40"/>
      <c r="N38" s="39">
        <f t="shared" si="2"/>
        <v>1998</v>
      </c>
      <c r="O38" s="1"/>
      <c r="P38" s="22"/>
      <c r="Q38" s="22"/>
      <c r="R38" s="22"/>
      <c r="S38" s="22"/>
      <c r="T38" s="22"/>
    </row>
    <row r="39" spans="1:20" x14ac:dyDescent="0.25">
      <c r="A39" s="1"/>
      <c r="B39" s="19">
        <v>1127</v>
      </c>
      <c r="C39" s="8"/>
      <c r="D39" s="37" t="s">
        <v>53</v>
      </c>
      <c r="E39" s="1"/>
      <c r="F39" s="39">
        <f>J39/(1-'Reaj 2018 - Região ABC e GRU'!$V$4)</f>
        <v>334.01015228426394</v>
      </c>
      <c r="G39" s="40"/>
      <c r="H39" s="39">
        <f t="shared" si="0"/>
        <v>5.0101522842639383</v>
      </c>
      <c r="I39" s="40"/>
      <c r="J39" s="39">
        <f>'Reaj 2018 - Região S e SE '!T40</f>
        <v>329</v>
      </c>
      <c r="K39" s="41"/>
      <c r="L39" s="39">
        <f t="shared" si="1"/>
        <v>2004.0609137055835</v>
      </c>
      <c r="M39" s="40"/>
      <c r="N39" s="39">
        <f t="shared" si="2"/>
        <v>1974</v>
      </c>
      <c r="O39" s="1"/>
      <c r="P39" s="22"/>
      <c r="Q39" s="22"/>
      <c r="R39" s="22"/>
      <c r="S39" s="22"/>
      <c r="T39" s="22"/>
    </row>
    <row r="40" spans="1:20" hidden="1" x14ac:dyDescent="0.25">
      <c r="A40" s="1"/>
      <c r="B40" s="19">
        <v>1123</v>
      </c>
      <c r="C40" s="8"/>
      <c r="D40" s="37" t="s">
        <v>20</v>
      </c>
      <c r="E40" s="1"/>
      <c r="F40" s="39">
        <f>J40/(1-'Reaj 2018 - Região ABC e GRU'!$V$4)</f>
        <v>389.84771573604064</v>
      </c>
      <c r="G40" s="40"/>
      <c r="H40" s="39">
        <f t="shared" si="0"/>
        <v>5.8477157360406409</v>
      </c>
      <c r="I40" s="40"/>
      <c r="J40" s="39">
        <f>'Reaj 2018 - Região S e SE '!T41</f>
        <v>384</v>
      </c>
      <c r="K40" s="41"/>
      <c r="L40" s="39">
        <f t="shared" si="1"/>
        <v>2339.0862944162436</v>
      </c>
      <c r="M40" s="40"/>
      <c r="N40" s="39">
        <f t="shared" si="2"/>
        <v>2304</v>
      </c>
      <c r="O40" s="1"/>
      <c r="P40" s="22"/>
      <c r="Q40" s="22"/>
      <c r="R40" s="22"/>
      <c r="S40" s="22"/>
      <c r="T40" s="22"/>
    </row>
    <row r="41" spans="1:20" x14ac:dyDescent="0.25">
      <c r="A41" s="1"/>
      <c r="B41" s="19">
        <v>1103</v>
      </c>
      <c r="C41" s="8"/>
      <c r="D41" s="37" t="s">
        <v>21</v>
      </c>
      <c r="E41" s="1"/>
      <c r="F41" s="39">
        <f>J41/(1-'Reaj 2018 - Região ABC e GRU'!$V$4)</f>
        <v>389.84771573604064</v>
      </c>
      <c r="G41" s="40"/>
      <c r="H41" s="39">
        <f t="shared" si="0"/>
        <v>5.8477157360406409</v>
      </c>
      <c r="I41" s="40"/>
      <c r="J41" s="39">
        <f>'Reaj 2018 - Região S e SE '!T42</f>
        <v>384</v>
      </c>
      <c r="K41" s="41"/>
      <c r="L41" s="39">
        <f t="shared" si="1"/>
        <v>2339.0862944162436</v>
      </c>
      <c r="M41" s="40"/>
      <c r="N41" s="39">
        <f t="shared" si="2"/>
        <v>2304</v>
      </c>
      <c r="O41" s="1"/>
      <c r="P41" s="22"/>
      <c r="Q41" s="22"/>
      <c r="R41" s="22"/>
      <c r="S41" s="22"/>
      <c r="T41" s="22"/>
    </row>
    <row r="42" spans="1:20" x14ac:dyDescent="0.25">
      <c r="A42" s="1"/>
      <c r="B42" s="19">
        <v>1163</v>
      </c>
      <c r="C42" s="8"/>
      <c r="D42" s="37" t="s">
        <v>22</v>
      </c>
      <c r="E42" s="1"/>
      <c r="F42" s="39">
        <f>J42/(1-'Reaj 2018 - Região ABC e GRU'!$V$4)</f>
        <v>317.76649746192896</v>
      </c>
      <c r="G42" s="40"/>
      <c r="H42" s="39">
        <f t="shared" si="0"/>
        <v>4.7664974619289637</v>
      </c>
      <c r="I42" s="40"/>
      <c r="J42" s="39">
        <f>'Reaj 2018 - Região S e SE '!T43</f>
        <v>313</v>
      </c>
      <c r="K42" s="41"/>
      <c r="L42" s="39">
        <f t="shared" si="1"/>
        <v>1906.5989847715737</v>
      </c>
      <c r="M42" s="40"/>
      <c r="N42" s="39">
        <f t="shared" si="2"/>
        <v>1878</v>
      </c>
      <c r="O42" s="1"/>
      <c r="P42" s="22"/>
      <c r="Q42" s="22"/>
      <c r="R42" s="22"/>
      <c r="S42" s="22"/>
      <c r="T42" s="22"/>
    </row>
    <row r="43" spans="1:20" x14ac:dyDescent="0.25">
      <c r="A43" s="1"/>
      <c r="B43" s="130"/>
      <c r="C43" s="43"/>
      <c r="D43" s="121"/>
      <c r="E43" s="57"/>
      <c r="F43" s="44"/>
      <c r="G43" s="45"/>
      <c r="H43" s="44"/>
      <c r="I43" s="45"/>
      <c r="J43" s="44"/>
      <c r="K43" s="122"/>
      <c r="L43" s="44"/>
      <c r="M43" s="45"/>
      <c r="N43" s="44"/>
      <c r="O43" s="1"/>
      <c r="P43" s="22"/>
      <c r="Q43" s="22"/>
      <c r="R43" s="22"/>
      <c r="S43" s="22"/>
      <c r="T43" s="22"/>
    </row>
    <row r="44" spans="1:20" hidden="1" x14ac:dyDescent="0.25">
      <c r="A44" s="1"/>
      <c r="B44" s="130"/>
      <c r="C44" s="43"/>
      <c r="D44" s="121"/>
      <c r="E44" s="57"/>
      <c r="F44" s="44"/>
      <c r="G44" s="45"/>
      <c r="H44" s="44"/>
      <c r="I44" s="45"/>
      <c r="J44" s="44"/>
      <c r="K44" s="122"/>
      <c r="L44" s="44"/>
      <c r="M44" s="45"/>
      <c r="N44" s="44"/>
      <c r="O44" s="1"/>
      <c r="P44" s="22"/>
      <c r="Q44" s="22"/>
      <c r="R44" s="22"/>
      <c r="S44" s="22"/>
      <c r="T44" s="22"/>
    </row>
    <row r="45" spans="1:20" x14ac:dyDescent="0.25">
      <c r="A45" s="1"/>
      <c r="B45" s="130"/>
      <c r="C45" s="43"/>
      <c r="D45" s="121"/>
      <c r="E45" s="57"/>
      <c r="F45" s="44"/>
      <c r="G45" s="45"/>
      <c r="H45" s="44"/>
      <c r="I45" s="45"/>
      <c r="J45" s="44"/>
      <c r="K45" s="122"/>
      <c r="L45" s="44"/>
      <c r="M45" s="45"/>
      <c r="N45" s="44"/>
      <c r="O45" s="1"/>
      <c r="P45" s="22"/>
      <c r="Q45" s="22"/>
      <c r="R45" s="22"/>
      <c r="S45" s="22"/>
      <c r="T45" s="22"/>
    </row>
    <row r="46" spans="1:20" x14ac:dyDescent="0.25">
      <c r="A46" s="1"/>
      <c r="B46" s="130"/>
      <c r="C46" s="43"/>
      <c r="D46" s="121"/>
      <c r="E46" s="57"/>
      <c r="F46" s="44"/>
      <c r="G46" s="45"/>
      <c r="H46" s="44"/>
      <c r="I46" s="45"/>
      <c r="J46" s="44"/>
      <c r="K46" s="122"/>
      <c r="L46" s="44"/>
      <c r="M46" s="45"/>
      <c r="N46" s="44"/>
      <c r="O46" s="1"/>
      <c r="P46" s="22"/>
      <c r="Q46" s="22"/>
      <c r="R46" s="22"/>
      <c r="S46" s="22"/>
      <c r="T46" s="22"/>
    </row>
    <row r="47" spans="1:20" hidden="1" x14ac:dyDescent="0.25">
      <c r="A47" s="1"/>
      <c r="B47" s="130"/>
      <c r="C47" s="43"/>
      <c r="D47" s="121"/>
      <c r="E47" s="57"/>
      <c r="F47" s="44"/>
      <c r="G47" s="45"/>
      <c r="H47" s="44"/>
      <c r="I47" s="45"/>
      <c r="J47" s="44"/>
      <c r="K47" s="122"/>
      <c r="L47" s="44"/>
      <c r="M47" s="45"/>
      <c r="N47" s="44"/>
      <c r="O47" s="1"/>
      <c r="P47" s="22"/>
      <c r="Q47" s="22"/>
      <c r="R47" s="22"/>
      <c r="S47" s="22"/>
      <c r="T47" s="22"/>
    </row>
    <row r="48" spans="1:20" x14ac:dyDescent="0.25">
      <c r="A48" s="1"/>
      <c r="B48" s="130"/>
      <c r="C48" s="43"/>
      <c r="D48" s="121"/>
      <c r="E48" s="57"/>
      <c r="F48" s="44"/>
      <c r="G48" s="45"/>
      <c r="H48" s="44"/>
      <c r="I48" s="45"/>
      <c r="J48" s="44"/>
      <c r="K48" s="122"/>
      <c r="L48" s="44"/>
      <c r="M48" s="45"/>
      <c r="N48" s="44"/>
      <c r="O48" s="1"/>
      <c r="P48" s="22"/>
      <c r="Q48" s="22"/>
      <c r="R48" s="22"/>
      <c r="S48" s="22"/>
      <c r="T48" s="22"/>
    </row>
    <row r="49" spans="1:20" x14ac:dyDescent="0.25">
      <c r="A49" s="1"/>
      <c r="B49" s="130"/>
      <c r="C49" s="43"/>
      <c r="D49" s="121"/>
      <c r="E49" s="57"/>
      <c r="F49" s="44"/>
      <c r="G49" s="45"/>
      <c r="H49" s="44"/>
      <c r="I49" s="45"/>
      <c r="J49" s="44"/>
      <c r="K49" s="122"/>
      <c r="L49" s="44"/>
      <c r="M49" s="45"/>
      <c r="N49" s="44"/>
      <c r="O49" s="1"/>
      <c r="P49" s="22"/>
      <c r="Q49" s="22"/>
      <c r="R49" s="22"/>
      <c r="S49" s="22"/>
      <c r="T49" s="22"/>
    </row>
    <row r="50" spans="1:20" x14ac:dyDescent="0.25">
      <c r="A50" s="8"/>
      <c r="B50" s="23"/>
      <c r="C50" s="8"/>
      <c r="D50" s="21"/>
      <c r="E50" s="21"/>
      <c r="F50" s="21"/>
      <c r="G50" s="8"/>
      <c r="H50" s="8"/>
      <c r="I50" s="8"/>
      <c r="J50" s="24"/>
      <c r="K50" s="21"/>
      <c r="L50" s="8"/>
      <c r="M50" s="8"/>
      <c r="N50" s="21"/>
      <c r="O50" s="8"/>
      <c r="Q50" s="22"/>
    </row>
    <row r="51" spans="1:20" x14ac:dyDescent="0.25">
      <c r="A51" s="25"/>
      <c r="B51" s="169" t="s">
        <v>23</v>
      </c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25"/>
    </row>
    <row r="52" spans="1:20" x14ac:dyDescent="0.25">
      <c r="A52" s="8"/>
      <c r="B52" s="23"/>
      <c r="C52" s="8"/>
      <c r="D52" s="21"/>
      <c r="E52" s="21"/>
      <c r="F52" s="21"/>
      <c r="G52" s="8"/>
      <c r="H52" s="8"/>
      <c r="I52" s="8"/>
      <c r="J52" s="24"/>
      <c r="K52" s="21"/>
      <c r="L52" s="8"/>
      <c r="M52" s="8"/>
      <c r="N52" s="26"/>
      <c r="O52" s="8"/>
    </row>
    <row r="53" spans="1:20" x14ac:dyDescent="0.25">
      <c r="A53" s="27"/>
      <c r="B53" s="166" t="s">
        <v>24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27"/>
    </row>
    <row r="54" spans="1:20" ht="15" customHeight="1" x14ac:dyDescent="0.25">
      <c r="A54" s="8"/>
      <c r="B54" s="165"/>
      <c r="C54" s="165"/>
      <c r="D54" s="165"/>
      <c r="E54" s="165"/>
      <c r="F54" s="165"/>
      <c r="G54" s="165"/>
      <c r="H54" s="165"/>
      <c r="I54" s="165"/>
      <c r="J54" s="165"/>
      <c r="K54" s="8"/>
      <c r="M54" s="43"/>
      <c r="O54" s="43"/>
      <c r="Q54" s="43"/>
      <c r="S54" s="43"/>
      <c r="T54" s="65"/>
    </row>
    <row r="55" spans="1:20" x14ac:dyDescent="0.25">
      <c r="A55" s="8"/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8"/>
    </row>
    <row r="56" spans="1:20" ht="15.75" customHeight="1" x14ac:dyDescent="0.25">
      <c r="A56" s="27"/>
      <c r="B56" s="166" t="s">
        <v>73</v>
      </c>
      <c r="C56" s="166"/>
      <c r="D56" s="166"/>
      <c r="E56" s="166"/>
      <c r="F56" s="166"/>
      <c r="G56" s="166"/>
      <c r="H56" s="166"/>
      <c r="I56" s="166"/>
      <c r="J56" s="166"/>
      <c r="K56" s="98"/>
      <c r="L56" s="98"/>
      <c r="M56" s="8"/>
      <c r="N56" s="98"/>
      <c r="O56" s="27"/>
    </row>
    <row r="57" spans="1:20" x14ac:dyDescent="0.25">
      <c r="A57" s="27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8"/>
      <c r="N57" s="98"/>
      <c r="O57" s="27"/>
    </row>
    <row r="58" spans="1:20" x14ac:dyDescent="0.25">
      <c r="A58" s="27"/>
      <c r="B58" s="27"/>
      <c r="C58" s="8"/>
      <c r="D58" s="27"/>
      <c r="E58" s="27"/>
      <c r="F58" s="27"/>
      <c r="G58" s="8"/>
      <c r="H58" s="27"/>
      <c r="I58" s="8"/>
      <c r="J58" s="27"/>
      <c r="K58" s="27"/>
      <c r="L58" s="27"/>
      <c r="M58" s="8"/>
      <c r="N58" s="27"/>
      <c r="O58" s="27"/>
    </row>
    <row r="59" spans="1:20" ht="15.75" customHeight="1" x14ac:dyDescent="0.25">
      <c r="A59" s="20"/>
      <c r="B59" s="167" t="s">
        <v>74</v>
      </c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20"/>
    </row>
    <row r="60" spans="1:20" x14ac:dyDescent="0.25">
      <c r="A60" s="20"/>
      <c r="B60" s="167" t="s">
        <v>75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20"/>
    </row>
    <row r="61" spans="1:20" x14ac:dyDescent="0.25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</sheetData>
  <mergeCells count="10">
    <mergeCell ref="B55:N55"/>
    <mergeCell ref="B56:J56"/>
    <mergeCell ref="B59:N59"/>
    <mergeCell ref="B60:N60"/>
    <mergeCell ref="B2:N2"/>
    <mergeCell ref="B3:N3"/>
    <mergeCell ref="B4:N4"/>
    <mergeCell ref="B51:N51"/>
    <mergeCell ref="B53:N53"/>
    <mergeCell ref="B54:J5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Observações</vt:lpstr>
      <vt:lpstr>Regiões x Polos</vt:lpstr>
      <vt:lpstr>Reaj 2018 - Região N, NE e CO</vt:lpstr>
      <vt:lpstr>2018 1ºS - Região N, NE e CO</vt:lpstr>
      <vt:lpstr>Promo 1ºS - Região N, NE e CO I</vt:lpstr>
      <vt:lpstr>Reaj 2018 - Polo BH</vt:lpstr>
      <vt:lpstr>2018 1ºS - Polo BH</vt:lpstr>
      <vt:lpstr>Reaj 2018 - Região S e SE </vt:lpstr>
      <vt:lpstr>2018 1ºS - Região S e SE</vt:lpstr>
      <vt:lpstr>Promo 1ºS - Região S e SE I</vt:lpstr>
      <vt:lpstr>Promo 1ºS - Região S e SE II</vt:lpstr>
      <vt:lpstr>Reaj 2018 - Região ABC e GRU</vt:lpstr>
      <vt:lpstr>2018 1ºS - Região ABC e GRU</vt:lpstr>
      <vt:lpstr>Promo 1ºS  - Região ABC e GRU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agata.pandolpho</dc:creator>
  <cp:lastModifiedBy>Zaiane</cp:lastModifiedBy>
  <cp:lastPrinted>2017-05-13T20:18:37Z</cp:lastPrinted>
  <dcterms:created xsi:type="dcterms:W3CDTF">2014-05-30T18:27:32Z</dcterms:created>
  <dcterms:modified xsi:type="dcterms:W3CDTF">2017-12-20T17:16:27Z</dcterms:modified>
</cp:coreProperties>
</file>